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son.Schroeder\Desktop\"/>
    </mc:Choice>
  </mc:AlternateContent>
  <xr:revisionPtr revIDLastSave="0" documentId="13_ncr:1_{9DF3E646-9686-4380-BBE4-CCC6D9185DB9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DATA ENTRY SHEET" sheetId="1" r:id="rId1"/>
    <sheet name="PROTECTED CALCULATION SHEET" sheetId="2" r:id="rId2"/>
    <sheet name="ANGLE DETERMINATION" sheetId="7" r:id="rId3"/>
  </sheets>
  <definedNames>
    <definedName name="_xlnm.Print_Area" localSheetId="0">'DATA ENTRY SHEET'!$A$1:$W$62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54" i="2" l="1"/>
  <c r="AG35" i="2" s="1"/>
  <c r="AQ4" i="7"/>
  <c r="AQ5" i="7"/>
  <c r="AQ6" i="7"/>
  <c r="AQ3" i="7"/>
  <c r="G4" i="2"/>
  <c r="G5" i="2"/>
  <c r="G6" i="2"/>
  <c r="G7" i="2"/>
  <c r="V41" i="1"/>
  <c r="CI32" i="2" s="1"/>
  <c r="CG32" i="2" s="1"/>
  <c r="V44" i="1"/>
  <c r="CI35" i="2" s="1"/>
  <c r="CG35" i="2" s="1"/>
  <c r="V45" i="1"/>
  <c r="CI36" i="2" s="1"/>
  <c r="V46" i="1"/>
  <c r="CI37" i="2" s="1"/>
  <c r="V47" i="1"/>
  <c r="CI38" i="2" s="1"/>
  <c r="CG38" i="2" s="1"/>
  <c r="V48" i="1"/>
  <c r="CI39" i="2" s="1"/>
  <c r="V49" i="1"/>
  <c r="CI40" i="2" s="1"/>
  <c r="CG40" i="2" s="1"/>
  <c r="V50" i="1"/>
  <c r="CI41" i="2" s="1"/>
  <c r="CG41" i="2" s="1"/>
  <c r="V51" i="1"/>
  <c r="CI42" i="2" s="1"/>
  <c r="CG42" i="2" s="1"/>
  <c r="V52" i="1"/>
  <c r="CI43" i="2" s="1"/>
  <c r="CG43" i="2" s="1"/>
  <c r="V53" i="1"/>
  <c r="CI44" i="2" s="1"/>
  <c r="CG44" i="2" s="1"/>
  <c r="V54" i="1"/>
  <c r="CI45" i="2" s="1"/>
  <c r="CG45" i="2" s="1"/>
  <c r="V55" i="1"/>
  <c r="CI46" i="2" s="1"/>
  <c r="CG46" i="2" s="1"/>
  <c r="V56" i="1"/>
  <c r="CI47" i="2" s="1"/>
  <c r="CG47" i="2" s="1"/>
  <c r="V57" i="1"/>
  <c r="CI48" i="2" s="1"/>
  <c r="V58" i="1"/>
  <c r="CI49" i="2" s="1"/>
  <c r="V59" i="1"/>
  <c r="CI50" i="2" s="1"/>
  <c r="V60" i="1"/>
  <c r="CI51" i="2" s="1"/>
  <c r="V61" i="1"/>
  <c r="CI52" i="2" s="1"/>
  <c r="V62" i="1"/>
  <c r="CI53" i="2" s="1"/>
  <c r="CG54" i="2"/>
  <c r="U41" i="1"/>
  <c r="CH32" i="2" s="1"/>
  <c r="U44" i="1"/>
  <c r="CH35" i="2" s="1"/>
  <c r="U45" i="1"/>
  <c r="CH36" i="2" s="1"/>
  <c r="U46" i="1"/>
  <c r="CH37" i="2" s="1"/>
  <c r="CJ37" i="2" s="1"/>
  <c r="U47" i="1"/>
  <c r="CH38" i="2" s="1"/>
  <c r="CJ38" i="2" s="1"/>
  <c r="U48" i="1"/>
  <c r="CH39" i="2" s="1"/>
  <c r="CJ39" i="2" s="1"/>
  <c r="U49" i="1"/>
  <c r="CH40" i="2" s="1"/>
  <c r="CJ40" i="2" s="1"/>
  <c r="U50" i="1"/>
  <c r="CH41" i="2" s="1"/>
  <c r="CJ41" i="2" s="1"/>
  <c r="U51" i="1"/>
  <c r="CH42" i="2" s="1"/>
  <c r="U52" i="1"/>
  <c r="CH43" i="2" s="1"/>
  <c r="CJ43" i="2" s="1"/>
  <c r="U53" i="1"/>
  <c r="CH44" i="2" s="1"/>
  <c r="CJ44" i="2" s="1"/>
  <c r="U54" i="1"/>
  <c r="CH45" i="2" s="1"/>
  <c r="CJ45" i="2" s="1"/>
  <c r="U55" i="1"/>
  <c r="CH46" i="2" s="1"/>
  <c r="U56" i="1"/>
  <c r="CH47" i="2" s="1"/>
  <c r="CJ47" i="2" s="1"/>
  <c r="U57" i="1"/>
  <c r="CH48" i="2" s="1"/>
  <c r="U58" i="1"/>
  <c r="CH49" i="2" s="1"/>
  <c r="CJ49" i="2" s="1"/>
  <c r="U59" i="1"/>
  <c r="CH50" i="2" s="1"/>
  <c r="U60" i="1"/>
  <c r="CH51" i="2" s="1"/>
  <c r="CJ51" i="2" s="1"/>
  <c r="U61" i="1"/>
  <c r="CH52" i="2" s="1"/>
  <c r="CJ52" i="2" s="1"/>
  <c r="U62" i="1"/>
  <c r="CH53" i="2" s="1"/>
  <c r="CJ53" i="2" s="1"/>
  <c r="CJ54" i="2"/>
  <c r="AF36" i="2"/>
  <c r="AF38" i="2"/>
  <c r="AF39" i="2"/>
  <c r="AF44" i="2"/>
  <c r="AF46" i="2"/>
  <c r="AF47" i="2"/>
  <c r="AF52" i="2"/>
  <c r="G8" i="2"/>
  <c r="G9" i="2"/>
  <c r="G10" i="2"/>
  <c r="G11" i="2"/>
  <c r="G12" i="2"/>
  <c r="G13" i="2"/>
  <c r="G14" i="2"/>
  <c r="G15" i="2"/>
  <c r="AU15" i="2" s="1"/>
  <c r="G16" i="2"/>
  <c r="G17" i="2"/>
  <c r="G18" i="2"/>
  <c r="BG3" i="2"/>
  <c r="BD3" i="2"/>
  <c r="BE3" i="2" s="1"/>
  <c r="BI3" i="2"/>
  <c r="BJ3" i="2"/>
  <c r="BK3" i="2"/>
  <c r="BL3" i="2"/>
  <c r="G19" i="2"/>
  <c r="G20" i="2"/>
  <c r="G21" i="2"/>
  <c r="G22" i="2"/>
  <c r="G23" i="2"/>
  <c r="G24" i="2"/>
  <c r="G25" i="2"/>
  <c r="AU25" i="2" s="1"/>
  <c r="G26" i="2"/>
  <c r="G27" i="2"/>
  <c r="G28" i="2"/>
  <c r="G29" i="2"/>
  <c r="G30" i="2"/>
  <c r="G31" i="2"/>
  <c r="G32" i="2"/>
  <c r="G33" i="2"/>
  <c r="AS33" i="2" s="1"/>
  <c r="G34" i="2"/>
  <c r="G35" i="2"/>
  <c r="G36" i="2"/>
  <c r="G37" i="2"/>
  <c r="G38" i="2"/>
  <c r="G39" i="2"/>
  <c r="G40" i="2"/>
  <c r="G41" i="2"/>
  <c r="AS41" i="2" s="1"/>
  <c r="G42" i="2"/>
  <c r="G43" i="2"/>
  <c r="G44" i="2"/>
  <c r="G45" i="2"/>
  <c r="G46" i="2"/>
  <c r="G47" i="2"/>
  <c r="G48" i="2"/>
  <c r="G49" i="2"/>
  <c r="AS49" i="2" s="1"/>
  <c r="G50" i="2"/>
  <c r="G51" i="2"/>
  <c r="G52" i="2"/>
  <c r="G53" i="2"/>
  <c r="AM4" i="7"/>
  <c r="AN4" i="7"/>
  <c r="AO4" i="7"/>
  <c r="AP4" i="7"/>
  <c r="AM5" i="7"/>
  <c r="AN5" i="7"/>
  <c r="AO5" i="7"/>
  <c r="AP5" i="7"/>
  <c r="AM7" i="7"/>
  <c r="AN7" i="7"/>
  <c r="AO7" i="7"/>
  <c r="AP7" i="7"/>
  <c r="AQ7" i="7"/>
  <c r="AM8" i="7"/>
  <c r="AN8" i="7"/>
  <c r="AO8" i="7"/>
  <c r="AP8" i="7"/>
  <c r="AQ8" i="7"/>
  <c r="AM10" i="7"/>
  <c r="AN10" i="7"/>
  <c r="AO10" i="7"/>
  <c r="AP10" i="7"/>
  <c r="AQ10" i="7"/>
  <c r="AM11" i="7"/>
  <c r="AN11" i="7"/>
  <c r="AO11" i="7"/>
  <c r="AP11" i="7"/>
  <c r="AQ11" i="7"/>
  <c r="AG11" i="7" s="1"/>
  <c r="AM12" i="7"/>
  <c r="AG12" i="7" s="1"/>
  <c r="AN12" i="7"/>
  <c r="AO12" i="7"/>
  <c r="AP12" i="7"/>
  <c r="AQ12" i="7"/>
  <c r="AM13" i="7"/>
  <c r="AN13" i="7"/>
  <c r="AO13" i="7"/>
  <c r="AP13" i="7"/>
  <c r="AQ13" i="7"/>
  <c r="AM14" i="7"/>
  <c r="AN14" i="7"/>
  <c r="AO14" i="7"/>
  <c r="AP14" i="7"/>
  <c r="AQ14" i="7"/>
  <c r="AG15" i="2"/>
  <c r="AM15" i="7"/>
  <c r="AN15" i="7"/>
  <c r="AO15" i="7"/>
  <c r="AP15" i="7"/>
  <c r="AQ15" i="7"/>
  <c r="AM16" i="7"/>
  <c r="AG16" i="7" s="1"/>
  <c r="AN16" i="7"/>
  <c r="AO16" i="7"/>
  <c r="AP16" i="7"/>
  <c r="AQ16" i="7"/>
  <c r="AM17" i="7"/>
  <c r="AN17" i="7"/>
  <c r="AO17" i="7"/>
  <c r="AG17" i="7" s="1"/>
  <c r="AP17" i="7"/>
  <c r="AQ17" i="7"/>
  <c r="AM3" i="7"/>
  <c r="AN3" i="7"/>
  <c r="AO3" i="7"/>
  <c r="AP3" i="7"/>
  <c r="AM6" i="7"/>
  <c r="AN6" i="7"/>
  <c r="AO6" i="7"/>
  <c r="AP6" i="7"/>
  <c r="AM9" i="7"/>
  <c r="AN9" i="7"/>
  <c r="AO9" i="7"/>
  <c r="AP9" i="7"/>
  <c r="AQ9" i="7"/>
  <c r="AM18" i="7"/>
  <c r="AN18" i="7"/>
  <c r="AO18" i="7"/>
  <c r="AP18" i="7"/>
  <c r="AQ18" i="7"/>
  <c r="AM19" i="7"/>
  <c r="AN19" i="7"/>
  <c r="AO19" i="7"/>
  <c r="AP19" i="7"/>
  <c r="AQ19" i="7"/>
  <c r="AM20" i="7"/>
  <c r="AN20" i="7"/>
  <c r="AO20" i="7"/>
  <c r="AP20" i="7"/>
  <c r="AQ20" i="7"/>
  <c r="AG20" i="7" s="1"/>
  <c r="AM21" i="7"/>
  <c r="AG21" i="7" s="1"/>
  <c r="AN21" i="7"/>
  <c r="AO21" i="7"/>
  <c r="AP21" i="7"/>
  <c r="AQ21" i="7"/>
  <c r="AM22" i="7"/>
  <c r="AN22" i="7"/>
  <c r="AO22" i="7"/>
  <c r="AP22" i="7"/>
  <c r="AG22" i="7" s="1"/>
  <c r="AQ22" i="7"/>
  <c r="AM23" i="7"/>
  <c r="AN23" i="7"/>
  <c r="AO23" i="7"/>
  <c r="AP23" i="7"/>
  <c r="AQ23" i="7"/>
  <c r="AM24" i="7"/>
  <c r="AN24" i="7"/>
  <c r="AO24" i="7"/>
  <c r="AP24" i="7"/>
  <c r="AQ24" i="7"/>
  <c r="AM25" i="7"/>
  <c r="AN25" i="7"/>
  <c r="AO25" i="7"/>
  <c r="AP25" i="7"/>
  <c r="AQ25" i="7"/>
  <c r="AM26" i="7"/>
  <c r="AN26" i="7"/>
  <c r="AO26" i="7"/>
  <c r="AP26" i="7"/>
  <c r="AQ26" i="7"/>
  <c r="AM27" i="7"/>
  <c r="AN27" i="7"/>
  <c r="AO27" i="7"/>
  <c r="AP27" i="7"/>
  <c r="AQ27" i="7"/>
  <c r="AM28" i="7"/>
  <c r="AN28" i="7"/>
  <c r="AO28" i="7"/>
  <c r="AP28" i="7"/>
  <c r="AQ28" i="7"/>
  <c r="AG28" i="7" s="1"/>
  <c r="AM29" i="7"/>
  <c r="AG29" i="7" s="1"/>
  <c r="AN29" i="7"/>
  <c r="AO29" i="7"/>
  <c r="AP29" i="7"/>
  <c r="AQ29" i="7"/>
  <c r="AM30" i="7"/>
  <c r="AN30" i="7"/>
  <c r="AO30" i="7"/>
  <c r="AP30" i="7"/>
  <c r="AQ30" i="7"/>
  <c r="AM31" i="7"/>
  <c r="AN31" i="7"/>
  <c r="AO31" i="7"/>
  <c r="AP31" i="7"/>
  <c r="AQ31" i="7"/>
  <c r="AM32" i="7"/>
  <c r="AN32" i="7"/>
  <c r="AO32" i="7"/>
  <c r="AP32" i="7"/>
  <c r="AQ32" i="7"/>
  <c r="AM33" i="7"/>
  <c r="AN33" i="7"/>
  <c r="AO33" i="7"/>
  <c r="AP33" i="7"/>
  <c r="AQ33" i="7"/>
  <c r="AM34" i="7"/>
  <c r="AN34" i="7"/>
  <c r="AO34" i="7"/>
  <c r="AP34" i="7"/>
  <c r="AQ34" i="7"/>
  <c r="AM35" i="7"/>
  <c r="AN35" i="7"/>
  <c r="AO35" i="7"/>
  <c r="AG35" i="7" s="1"/>
  <c r="AP35" i="7"/>
  <c r="AQ35" i="7"/>
  <c r="AM36" i="7"/>
  <c r="AN36" i="7"/>
  <c r="AG36" i="7" s="1"/>
  <c r="AO36" i="7"/>
  <c r="AP36" i="7"/>
  <c r="AQ36" i="7"/>
  <c r="AM37" i="7"/>
  <c r="AG37" i="7" s="1"/>
  <c r="AN37" i="7"/>
  <c r="AO37" i="7"/>
  <c r="AP37" i="7"/>
  <c r="AQ37" i="7"/>
  <c r="AM38" i="7"/>
  <c r="AN38" i="7"/>
  <c r="AO38" i="7"/>
  <c r="AP38" i="7"/>
  <c r="AQ38" i="7"/>
  <c r="AM39" i="7"/>
  <c r="AN39" i="7"/>
  <c r="AO39" i="7"/>
  <c r="AP39" i="7"/>
  <c r="AQ39" i="7"/>
  <c r="AM40" i="7"/>
  <c r="AN40" i="7"/>
  <c r="AO40" i="7"/>
  <c r="AP40" i="7"/>
  <c r="AQ40" i="7"/>
  <c r="AM41" i="7"/>
  <c r="AN41" i="7"/>
  <c r="AO41" i="7"/>
  <c r="AP41" i="7"/>
  <c r="AQ41" i="7"/>
  <c r="AM42" i="7"/>
  <c r="AN42" i="7"/>
  <c r="AO42" i="7"/>
  <c r="AP42" i="7"/>
  <c r="AQ42" i="7"/>
  <c r="AM43" i="7"/>
  <c r="AN43" i="7"/>
  <c r="AO43" i="7"/>
  <c r="AG43" i="7" s="1"/>
  <c r="AP43" i="7"/>
  <c r="AQ43" i="7"/>
  <c r="AM44" i="7"/>
  <c r="AN44" i="7"/>
  <c r="AG44" i="7" s="1"/>
  <c r="AO44" i="7"/>
  <c r="AP44" i="7"/>
  <c r="AQ44" i="7"/>
  <c r="AM45" i="7"/>
  <c r="AG45" i="7" s="1"/>
  <c r="AN45" i="7"/>
  <c r="AO45" i="7"/>
  <c r="AP45" i="7"/>
  <c r="AQ45" i="7"/>
  <c r="AM46" i="7"/>
  <c r="AN46" i="7"/>
  <c r="AO46" i="7"/>
  <c r="AP46" i="7"/>
  <c r="AQ46" i="7"/>
  <c r="AM47" i="7"/>
  <c r="AN47" i="7"/>
  <c r="AO47" i="7"/>
  <c r="AP47" i="7"/>
  <c r="AQ47" i="7"/>
  <c r="AM48" i="7"/>
  <c r="AN48" i="7"/>
  <c r="AO48" i="7"/>
  <c r="AP48" i="7"/>
  <c r="AQ48" i="7"/>
  <c r="AM49" i="7"/>
  <c r="AN49" i="7"/>
  <c r="AO49" i="7"/>
  <c r="AP49" i="7"/>
  <c r="AQ49" i="7"/>
  <c r="AM50" i="7"/>
  <c r="AN50" i="7"/>
  <c r="AO50" i="7"/>
  <c r="AP50" i="7"/>
  <c r="AQ50" i="7"/>
  <c r="AM51" i="7"/>
  <c r="AN51" i="7"/>
  <c r="AO51" i="7"/>
  <c r="AG51" i="7" s="1"/>
  <c r="AP51" i="7"/>
  <c r="AQ51" i="7"/>
  <c r="AM52" i="7"/>
  <c r="AN52" i="7"/>
  <c r="AG52" i="7" s="1"/>
  <c r="AO52" i="7"/>
  <c r="AP52" i="7"/>
  <c r="AQ52" i="7"/>
  <c r="AG18" i="7"/>
  <c r="AG19" i="2"/>
  <c r="AG23" i="7"/>
  <c r="AF25" i="2"/>
  <c r="AF26" i="2"/>
  <c r="AG26" i="7"/>
  <c r="AF30" i="2"/>
  <c r="AG30" i="7"/>
  <c r="AG31" i="2"/>
  <c r="AG31" i="7"/>
  <c r="AG34" i="7"/>
  <c r="AG39" i="7"/>
  <c r="AG42" i="7"/>
  <c r="AG47" i="7"/>
  <c r="AG50" i="7"/>
  <c r="AH4" i="7"/>
  <c r="AI4" i="7"/>
  <c r="AJ4" i="7"/>
  <c r="AK4" i="7"/>
  <c r="AL4" i="7"/>
  <c r="AH5" i="7"/>
  <c r="AI5" i="7"/>
  <c r="AJ5" i="7"/>
  <c r="AK5" i="7"/>
  <c r="AL5" i="7"/>
  <c r="AH6" i="7"/>
  <c r="AI6" i="7"/>
  <c r="AJ6" i="7"/>
  <c r="AK6" i="7"/>
  <c r="AL6" i="7"/>
  <c r="AH7" i="7"/>
  <c r="AI7" i="7"/>
  <c r="AJ7" i="7"/>
  <c r="AK7" i="7"/>
  <c r="AL7" i="7"/>
  <c r="AH8" i="7"/>
  <c r="AI8" i="7"/>
  <c r="AJ8" i="7"/>
  <c r="AK8" i="7"/>
  <c r="AL8" i="7"/>
  <c r="AH9" i="7"/>
  <c r="AI9" i="7"/>
  <c r="AJ9" i="7"/>
  <c r="AK9" i="7"/>
  <c r="AL9" i="7"/>
  <c r="AH10" i="7"/>
  <c r="AI10" i="7"/>
  <c r="AJ10" i="7"/>
  <c r="AK10" i="7"/>
  <c r="AL10" i="7"/>
  <c r="AH11" i="7"/>
  <c r="AI11" i="7"/>
  <c r="AJ11" i="7"/>
  <c r="AK11" i="7"/>
  <c r="AL11" i="7"/>
  <c r="AH12" i="7"/>
  <c r="AI12" i="7"/>
  <c r="AJ12" i="7"/>
  <c r="AK12" i="7"/>
  <c r="AL12" i="7"/>
  <c r="AH13" i="7"/>
  <c r="AI13" i="7"/>
  <c r="AJ13" i="7"/>
  <c r="AK13" i="7"/>
  <c r="AL13" i="7"/>
  <c r="AH14" i="7"/>
  <c r="AI14" i="7"/>
  <c r="AJ14" i="7"/>
  <c r="AK14" i="7"/>
  <c r="AL14" i="7"/>
  <c r="AH15" i="7"/>
  <c r="AI15" i="7"/>
  <c r="AJ15" i="7"/>
  <c r="AK15" i="7"/>
  <c r="AL15" i="7"/>
  <c r="B4" i="7"/>
  <c r="G4" i="7" s="1"/>
  <c r="E4" i="7"/>
  <c r="C4" i="7"/>
  <c r="D4" i="7"/>
  <c r="F4" i="7"/>
  <c r="M4" i="7"/>
  <c r="R4" i="7" s="1"/>
  <c r="Z4" i="7"/>
  <c r="AE4" i="7" s="1"/>
  <c r="B5" i="7"/>
  <c r="G5" i="7" s="1"/>
  <c r="E5" i="7"/>
  <c r="C5" i="7"/>
  <c r="D5" i="7"/>
  <c r="F5" i="7"/>
  <c r="M5" i="7"/>
  <c r="R5" i="7" s="1"/>
  <c r="Z5" i="7"/>
  <c r="AE5" i="7" s="1"/>
  <c r="B6" i="7"/>
  <c r="G6" i="7" s="1"/>
  <c r="E6" i="7"/>
  <c r="C6" i="7"/>
  <c r="D6" i="7"/>
  <c r="F6" i="7"/>
  <c r="M6" i="7"/>
  <c r="R6" i="7" s="1"/>
  <c r="Z6" i="7"/>
  <c r="AE6" i="7" s="1"/>
  <c r="AH16" i="7"/>
  <c r="AI16" i="7"/>
  <c r="AJ16" i="7"/>
  <c r="AK16" i="7"/>
  <c r="AL16" i="7"/>
  <c r="AH17" i="7"/>
  <c r="AI17" i="7"/>
  <c r="AJ17" i="7"/>
  <c r="AK17" i="7"/>
  <c r="AL17" i="7"/>
  <c r="AH18" i="7"/>
  <c r="AI18" i="7"/>
  <c r="AJ18" i="7"/>
  <c r="AK18" i="7"/>
  <c r="AL18" i="7"/>
  <c r="AH19" i="7"/>
  <c r="AI19" i="7"/>
  <c r="AJ19" i="7"/>
  <c r="AK19" i="7"/>
  <c r="AL19" i="7"/>
  <c r="AH20" i="7"/>
  <c r="AI20" i="7"/>
  <c r="AJ20" i="7"/>
  <c r="AK20" i="7"/>
  <c r="AL20" i="7"/>
  <c r="AH21" i="7"/>
  <c r="AI21" i="7"/>
  <c r="AJ21" i="7"/>
  <c r="AK21" i="7"/>
  <c r="AL21" i="7"/>
  <c r="AH22" i="7"/>
  <c r="AI22" i="7"/>
  <c r="AJ22" i="7"/>
  <c r="AK22" i="7"/>
  <c r="AL22" i="7"/>
  <c r="AH23" i="7"/>
  <c r="AI23" i="7"/>
  <c r="AJ23" i="7"/>
  <c r="AK23" i="7"/>
  <c r="AL23" i="7"/>
  <c r="AH24" i="7"/>
  <c r="AI24" i="7"/>
  <c r="AJ24" i="7"/>
  <c r="AK24" i="7"/>
  <c r="AL24" i="7"/>
  <c r="AH25" i="7"/>
  <c r="AI25" i="7"/>
  <c r="AJ25" i="7"/>
  <c r="AK25" i="7"/>
  <c r="AL25" i="7"/>
  <c r="AH26" i="7"/>
  <c r="AI26" i="7"/>
  <c r="AJ26" i="7"/>
  <c r="AK26" i="7"/>
  <c r="AL26" i="7"/>
  <c r="AH27" i="7"/>
  <c r="AI27" i="7"/>
  <c r="AJ27" i="7"/>
  <c r="AK27" i="7"/>
  <c r="AL27" i="7"/>
  <c r="AH28" i="7"/>
  <c r="AI28" i="7"/>
  <c r="AJ28" i="7"/>
  <c r="AK28" i="7"/>
  <c r="AL28" i="7"/>
  <c r="AH29" i="7"/>
  <c r="AI29" i="7"/>
  <c r="AJ29" i="7"/>
  <c r="AK29" i="7"/>
  <c r="AL29" i="7"/>
  <c r="AH30" i="7"/>
  <c r="AI30" i="7"/>
  <c r="AJ30" i="7"/>
  <c r="AK30" i="7"/>
  <c r="AL30" i="7"/>
  <c r="AH31" i="7"/>
  <c r="AI31" i="7"/>
  <c r="AJ31" i="7"/>
  <c r="AK31" i="7"/>
  <c r="AL31" i="7"/>
  <c r="AH32" i="7"/>
  <c r="AI32" i="7"/>
  <c r="AJ32" i="7"/>
  <c r="AK32" i="7"/>
  <c r="AL32" i="7"/>
  <c r="AH33" i="7"/>
  <c r="AI33" i="7"/>
  <c r="AJ33" i="7"/>
  <c r="AK33" i="7"/>
  <c r="AL33" i="7"/>
  <c r="AH34" i="7"/>
  <c r="AI34" i="7"/>
  <c r="AJ34" i="7"/>
  <c r="AK34" i="7"/>
  <c r="AL34" i="7"/>
  <c r="AH35" i="7"/>
  <c r="AI35" i="7"/>
  <c r="AJ35" i="7"/>
  <c r="AK35" i="7"/>
  <c r="AL35" i="7"/>
  <c r="AH36" i="7"/>
  <c r="AI36" i="7"/>
  <c r="AJ36" i="7"/>
  <c r="AK36" i="7"/>
  <c r="AL36" i="7"/>
  <c r="AH37" i="7"/>
  <c r="AI37" i="7"/>
  <c r="AJ37" i="7"/>
  <c r="AK37" i="7"/>
  <c r="AL37" i="7"/>
  <c r="AH38" i="7"/>
  <c r="AI38" i="7"/>
  <c r="AJ38" i="7"/>
  <c r="AK38" i="7"/>
  <c r="AL38" i="7"/>
  <c r="AH39" i="7"/>
  <c r="AI39" i="7"/>
  <c r="AJ39" i="7"/>
  <c r="AK39" i="7"/>
  <c r="AL39" i="7"/>
  <c r="AH40" i="7"/>
  <c r="AI40" i="7"/>
  <c r="AJ40" i="7"/>
  <c r="AK40" i="7"/>
  <c r="AL40" i="7"/>
  <c r="AH41" i="7"/>
  <c r="AI41" i="7"/>
  <c r="AJ41" i="7"/>
  <c r="AK41" i="7"/>
  <c r="AL41" i="7"/>
  <c r="AH42" i="7"/>
  <c r="AI42" i="7"/>
  <c r="AJ42" i="7"/>
  <c r="AK42" i="7"/>
  <c r="AL42" i="7"/>
  <c r="AH43" i="7"/>
  <c r="AI43" i="7"/>
  <c r="AJ43" i="7"/>
  <c r="AK43" i="7"/>
  <c r="AL43" i="7"/>
  <c r="AH44" i="7"/>
  <c r="AI44" i="7"/>
  <c r="AJ44" i="7"/>
  <c r="AK44" i="7"/>
  <c r="AL44" i="7"/>
  <c r="AH45" i="7"/>
  <c r="AI45" i="7"/>
  <c r="AJ45" i="7"/>
  <c r="AK45" i="7"/>
  <c r="AL45" i="7"/>
  <c r="AH46" i="7"/>
  <c r="AI46" i="7"/>
  <c r="AJ46" i="7"/>
  <c r="AK46" i="7"/>
  <c r="AL46" i="7"/>
  <c r="AH47" i="7"/>
  <c r="AI47" i="7"/>
  <c r="AJ47" i="7"/>
  <c r="AK47" i="7"/>
  <c r="AL47" i="7"/>
  <c r="AH48" i="7"/>
  <c r="AI48" i="7"/>
  <c r="AJ48" i="7"/>
  <c r="AK48" i="7"/>
  <c r="AL48" i="7"/>
  <c r="AH49" i="7"/>
  <c r="AI49" i="7"/>
  <c r="AJ49" i="7"/>
  <c r="AK49" i="7"/>
  <c r="AL49" i="7"/>
  <c r="AH50" i="7"/>
  <c r="AI50" i="7"/>
  <c r="AJ50" i="7"/>
  <c r="AK50" i="7"/>
  <c r="AL50" i="7"/>
  <c r="AH51" i="7"/>
  <c r="AI51" i="7"/>
  <c r="AJ51" i="7"/>
  <c r="AK51" i="7"/>
  <c r="AL51" i="7"/>
  <c r="AH52" i="7"/>
  <c r="AI52" i="7"/>
  <c r="AJ52" i="7"/>
  <c r="AK52" i="7"/>
  <c r="AL52" i="7"/>
  <c r="B3" i="7"/>
  <c r="E3" i="7" s="1"/>
  <c r="C3" i="7"/>
  <c r="F3" i="7"/>
  <c r="M3" i="7"/>
  <c r="R3" i="7" s="1"/>
  <c r="Z3" i="7"/>
  <c r="AE3" i="7" s="1"/>
  <c r="AH3" i="7"/>
  <c r="AI3" i="7"/>
  <c r="AJ3" i="7"/>
  <c r="AK3" i="7"/>
  <c r="AL3" i="7"/>
  <c r="B7" i="7"/>
  <c r="E7" i="7"/>
  <c r="C7" i="7"/>
  <c r="D7" i="7"/>
  <c r="F7" i="7"/>
  <c r="G7" i="7"/>
  <c r="M7" i="7"/>
  <c r="R7" i="7" s="1"/>
  <c r="B8" i="7"/>
  <c r="E8" i="7"/>
  <c r="C8" i="7"/>
  <c r="D8" i="7"/>
  <c r="F8" i="7"/>
  <c r="G8" i="7"/>
  <c r="M8" i="7"/>
  <c r="R8" i="7" s="1"/>
  <c r="B9" i="7"/>
  <c r="G9" i="7" s="1"/>
  <c r="E9" i="7"/>
  <c r="C9" i="7"/>
  <c r="D9" i="7"/>
  <c r="F9" i="7"/>
  <c r="M9" i="7"/>
  <c r="R9" i="7" s="1"/>
  <c r="J10" i="7"/>
  <c r="O10" i="7" s="1"/>
  <c r="K10" i="7"/>
  <c r="P10" i="7" s="1"/>
  <c r="B10" i="7"/>
  <c r="G10" i="7" s="1"/>
  <c r="E10" i="7"/>
  <c r="L10" i="7"/>
  <c r="Q10" i="7" s="1"/>
  <c r="C10" i="7"/>
  <c r="D10" i="7"/>
  <c r="F10" i="7"/>
  <c r="M10" i="7"/>
  <c r="R10" i="7" s="1"/>
  <c r="J11" i="7"/>
  <c r="O11" i="7" s="1"/>
  <c r="K11" i="7"/>
  <c r="P11" i="7" s="1"/>
  <c r="B11" i="7"/>
  <c r="G11" i="7" s="1"/>
  <c r="E11" i="7"/>
  <c r="C11" i="7"/>
  <c r="D11" i="7"/>
  <c r="F11" i="7"/>
  <c r="M11" i="7"/>
  <c r="R11" i="7" s="1"/>
  <c r="J12" i="7"/>
  <c r="O12" i="7" s="1"/>
  <c r="K12" i="7"/>
  <c r="P12" i="7"/>
  <c r="B12" i="7"/>
  <c r="E12" i="7"/>
  <c r="C12" i="7"/>
  <c r="D12" i="7"/>
  <c r="F12" i="7"/>
  <c r="G12" i="7"/>
  <c r="M12" i="7"/>
  <c r="R12" i="7"/>
  <c r="N12" i="7"/>
  <c r="S12" i="7"/>
  <c r="J13" i="7"/>
  <c r="O13" i="7"/>
  <c r="K13" i="7"/>
  <c r="P13" i="7" s="1"/>
  <c r="B13" i="7"/>
  <c r="E13" i="7"/>
  <c r="H13" i="7" s="1"/>
  <c r="I13" i="7" s="1"/>
  <c r="C13" i="7"/>
  <c r="D13" i="7"/>
  <c r="F13" i="7"/>
  <c r="G13" i="7"/>
  <c r="M13" i="7"/>
  <c r="R13" i="7" s="1"/>
  <c r="N13" i="7"/>
  <c r="S13" i="7"/>
  <c r="J14" i="7"/>
  <c r="O14" i="7"/>
  <c r="K14" i="7"/>
  <c r="P14" i="7"/>
  <c r="B14" i="7"/>
  <c r="E14" i="7"/>
  <c r="L14" i="7"/>
  <c r="Q14" i="7"/>
  <c r="C14" i="7"/>
  <c r="D14" i="7"/>
  <c r="F14" i="7"/>
  <c r="G14" i="7"/>
  <c r="M14" i="7"/>
  <c r="R14" i="7" s="1"/>
  <c r="N14" i="7"/>
  <c r="S14" i="7"/>
  <c r="J15" i="7"/>
  <c r="O15" i="7"/>
  <c r="K15" i="7"/>
  <c r="P15" i="7"/>
  <c r="B15" i="7"/>
  <c r="E15" i="7"/>
  <c r="C15" i="7"/>
  <c r="D15" i="7"/>
  <c r="F15" i="7"/>
  <c r="G15" i="7"/>
  <c r="M15" i="7"/>
  <c r="R15" i="7"/>
  <c r="N15" i="7"/>
  <c r="S15" i="7" s="1"/>
  <c r="J16" i="7"/>
  <c r="O16" i="7"/>
  <c r="T16" i="7" s="1"/>
  <c r="U16" i="7" s="1"/>
  <c r="K16" i="7"/>
  <c r="P16" i="7"/>
  <c r="B16" i="7"/>
  <c r="E16" i="7"/>
  <c r="C16" i="7"/>
  <c r="D16" i="7"/>
  <c r="F16" i="7"/>
  <c r="H16" i="7" s="1"/>
  <c r="I16" i="7" s="1"/>
  <c r="G16" i="7"/>
  <c r="M16" i="7"/>
  <c r="R16" i="7"/>
  <c r="N16" i="7"/>
  <c r="S16" i="7"/>
  <c r="Z7" i="7"/>
  <c r="AE7" i="7" s="1"/>
  <c r="Z8" i="7"/>
  <c r="AE8" i="7" s="1"/>
  <c r="Z9" i="7"/>
  <c r="AE9" i="7" s="1"/>
  <c r="W10" i="7"/>
  <c r="AB10" i="7" s="1"/>
  <c r="X10" i="7"/>
  <c r="AC10" i="7" s="1"/>
  <c r="Z10" i="7"/>
  <c r="AE10" i="7" s="1"/>
  <c r="W11" i="7"/>
  <c r="AB11" i="7" s="1"/>
  <c r="X11" i="7"/>
  <c r="AC11" i="7" s="1"/>
  <c r="Z11" i="7"/>
  <c r="AE11" i="7" s="1"/>
  <c r="W12" i="7"/>
  <c r="AB12" i="7" s="1"/>
  <c r="X12" i="7"/>
  <c r="AC12" i="7" s="1"/>
  <c r="Z12" i="7"/>
  <c r="AE12" i="7" s="1"/>
  <c r="AA12" i="7"/>
  <c r="AF12" i="7" s="1"/>
  <c r="W13" i="7"/>
  <c r="AB13" i="7" s="1"/>
  <c r="X13" i="7"/>
  <c r="AC13" i="7" s="1"/>
  <c r="Z13" i="7"/>
  <c r="AE13" i="7" s="1"/>
  <c r="AA13" i="7"/>
  <c r="AF13" i="7" s="1"/>
  <c r="W14" i="7"/>
  <c r="X14" i="7"/>
  <c r="AC14" i="7" s="1"/>
  <c r="Z14" i="7"/>
  <c r="AE14" i="7" s="1"/>
  <c r="AA14" i="7"/>
  <c r="AB14" i="7"/>
  <c r="AF14" i="7"/>
  <c r="W15" i="7"/>
  <c r="X15" i="7"/>
  <c r="AC15" i="7" s="1"/>
  <c r="Z15" i="7"/>
  <c r="AE15" i="7" s="1"/>
  <c r="AA15" i="7"/>
  <c r="AF15" i="7" s="1"/>
  <c r="AB15" i="7"/>
  <c r="W16" i="7"/>
  <c r="AB16" i="7" s="1"/>
  <c r="X16" i="7"/>
  <c r="AC16" i="7" s="1"/>
  <c r="Z16" i="7"/>
  <c r="AE16" i="7" s="1"/>
  <c r="AA16" i="7"/>
  <c r="AF16" i="7" s="1"/>
  <c r="J17" i="7"/>
  <c r="O17" i="7" s="1"/>
  <c r="K17" i="7"/>
  <c r="P17" i="7"/>
  <c r="M17" i="7"/>
  <c r="R17" i="7"/>
  <c r="B17" i="7"/>
  <c r="G17" i="7"/>
  <c r="C17" i="7"/>
  <c r="D17" i="7"/>
  <c r="E17" i="7"/>
  <c r="H17" i="7" s="1"/>
  <c r="I17" i="7" s="1"/>
  <c r="F17" i="7"/>
  <c r="N17" i="7"/>
  <c r="S17" i="7"/>
  <c r="W17" i="7"/>
  <c r="AB17" i="7"/>
  <c r="X17" i="7"/>
  <c r="AC17" i="7" s="1"/>
  <c r="Z17" i="7"/>
  <c r="AE17" i="7"/>
  <c r="AA17" i="7"/>
  <c r="AF17" i="7"/>
  <c r="J18" i="7"/>
  <c r="O18" i="7"/>
  <c r="K18" i="7"/>
  <c r="P18" i="7" s="1"/>
  <c r="T18" i="7" s="1"/>
  <c r="U18" i="7" s="1"/>
  <c r="M18" i="7"/>
  <c r="R18" i="7"/>
  <c r="N18" i="7"/>
  <c r="S18" i="7"/>
  <c r="B18" i="7"/>
  <c r="E18" i="7"/>
  <c r="L18" i="7"/>
  <c r="Q18" i="7" s="1"/>
  <c r="C18" i="7"/>
  <c r="H18" i="7" s="1"/>
  <c r="I18" i="7" s="1"/>
  <c r="D18" i="7"/>
  <c r="F18" i="7"/>
  <c r="G18" i="7"/>
  <c r="W18" i="7"/>
  <c r="AB18" i="7"/>
  <c r="X18" i="7"/>
  <c r="AC18" i="7" s="1"/>
  <c r="Z18" i="7"/>
  <c r="AE18" i="7"/>
  <c r="AA18" i="7"/>
  <c r="AF18" i="7"/>
  <c r="J19" i="7"/>
  <c r="O19" i="7"/>
  <c r="K19" i="7"/>
  <c r="P19" i="7" s="1"/>
  <c r="M19" i="7"/>
  <c r="R19" i="7"/>
  <c r="N19" i="7"/>
  <c r="S19" i="7"/>
  <c r="B19" i="7"/>
  <c r="E19" i="7"/>
  <c r="C19" i="7"/>
  <c r="D19" i="7"/>
  <c r="F19" i="7"/>
  <c r="G19" i="7"/>
  <c r="W19" i="7"/>
  <c r="AB19" i="7"/>
  <c r="X19" i="7"/>
  <c r="AC19" i="7"/>
  <c r="Z19" i="7"/>
  <c r="AE19" i="7" s="1"/>
  <c r="AA19" i="7"/>
  <c r="AF19" i="7"/>
  <c r="J20" i="7"/>
  <c r="O20" i="7"/>
  <c r="K20" i="7"/>
  <c r="P20" i="7"/>
  <c r="M20" i="7"/>
  <c r="R20" i="7" s="1"/>
  <c r="N20" i="7"/>
  <c r="S20" i="7"/>
  <c r="B20" i="7"/>
  <c r="E20" i="7"/>
  <c r="L20" i="7"/>
  <c r="Q20" i="7"/>
  <c r="C20" i="7"/>
  <c r="D20" i="7"/>
  <c r="F20" i="7"/>
  <c r="G20" i="7"/>
  <c r="W20" i="7"/>
  <c r="AB20" i="7"/>
  <c r="X20" i="7"/>
  <c r="AC20" i="7"/>
  <c r="Z20" i="7"/>
  <c r="AE20" i="7" s="1"/>
  <c r="AA20" i="7"/>
  <c r="AF20" i="7"/>
  <c r="J21" i="7"/>
  <c r="O21" i="7"/>
  <c r="K21" i="7"/>
  <c r="P21" i="7"/>
  <c r="M21" i="7"/>
  <c r="R21" i="7" s="1"/>
  <c r="N21" i="7"/>
  <c r="S21" i="7"/>
  <c r="B21" i="7"/>
  <c r="E21" i="7"/>
  <c r="C21" i="7"/>
  <c r="D21" i="7"/>
  <c r="F21" i="7"/>
  <c r="G21" i="7"/>
  <c r="W21" i="7"/>
  <c r="AB21" i="7"/>
  <c r="X21" i="7"/>
  <c r="AC21" i="7"/>
  <c r="Z21" i="7"/>
  <c r="AE21" i="7"/>
  <c r="AA21" i="7"/>
  <c r="AF21" i="7" s="1"/>
  <c r="J22" i="7"/>
  <c r="O22" i="7"/>
  <c r="K22" i="7"/>
  <c r="P22" i="7"/>
  <c r="M22" i="7"/>
  <c r="R22" i="7"/>
  <c r="N22" i="7"/>
  <c r="S22" i="7" s="1"/>
  <c r="B22" i="7"/>
  <c r="E22" i="7"/>
  <c r="H22" i="7" s="1"/>
  <c r="I22" i="7" s="1"/>
  <c r="C22" i="7"/>
  <c r="D22" i="7"/>
  <c r="F22" i="7"/>
  <c r="G22" i="7"/>
  <c r="W22" i="7"/>
  <c r="AB22" i="7" s="1"/>
  <c r="X22" i="7"/>
  <c r="AC22" i="7" s="1"/>
  <c r="Z22" i="7"/>
  <c r="AE22" i="7" s="1"/>
  <c r="AA22" i="7"/>
  <c r="AF22" i="7" s="1"/>
  <c r="J23" i="7"/>
  <c r="O23" i="7"/>
  <c r="K23" i="7"/>
  <c r="P23" i="7" s="1"/>
  <c r="M23" i="7"/>
  <c r="R23" i="7"/>
  <c r="N23" i="7"/>
  <c r="S23" i="7"/>
  <c r="B23" i="7"/>
  <c r="E23" i="7"/>
  <c r="C23" i="7"/>
  <c r="D23" i="7"/>
  <c r="F23" i="7"/>
  <c r="H23" i="7" s="1"/>
  <c r="G23" i="7"/>
  <c r="W23" i="7"/>
  <c r="AB23" i="7"/>
  <c r="X23" i="7"/>
  <c r="AC23" i="7"/>
  <c r="Z23" i="7"/>
  <c r="AE23" i="7" s="1"/>
  <c r="AA23" i="7"/>
  <c r="AF23" i="7"/>
  <c r="J24" i="7"/>
  <c r="O24" i="7"/>
  <c r="K24" i="7"/>
  <c r="P24" i="7"/>
  <c r="M24" i="7"/>
  <c r="R24" i="7" s="1"/>
  <c r="N24" i="7"/>
  <c r="S24" i="7"/>
  <c r="B24" i="7"/>
  <c r="E24" i="7"/>
  <c r="C24" i="7"/>
  <c r="D24" i="7"/>
  <c r="F24" i="7"/>
  <c r="G24" i="7"/>
  <c r="W24" i="7"/>
  <c r="AB24" i="7"/>
  <c r="X24" i="7"/>
  <c r="AC24" i="7"/>
  <c r="Z24" i="7"/>
  <c r="AE24" i="7"/>
  <c r="AA24" i="7"/>
  <c r="AF24" i="7" s="1"/>
  <c r="J25" i="7"/>
  <c r="O25" i="7"/>
  <c r="K25" i="7"/>
  <c r="P25" i="7"/>
  <c r="M25" i="7"/>
  <c r="R25" i="7"/>
  <c r="N25" i="7"/>
  <c r="S25" i="7" s="1"/>
  <c r="B25" i="7"/>
  <c r="E25" i="7"/>
  <c r="H25" i="7" s="1"/>
  <c r="I25" i="7" s="1"/>
  <c r="C25" i="7"/>
  <c r="D25" i="7"/>
  <c r="F25" i="7"/>
  <c r="G25" i="7"/>
  <c r="W25" i="7"/>
  <c r="AB25" i="7" s="1"/>
  <c r="X25" i="7"/>
  <c r="AC25" i="7"/>
  <c r="Z25" i="7"/>
  <c r="AE25" i="7"/>
  <c r="AA25" i="7"/>
  <c r="AF25" i="7"/>
  <c r="J26" i="7"/>
  <c r="O26" i="7" s="1"/>
  <c r="K26" i="7"/>
  <c r="P26" i="7"/>
  <c r="M26" i="7"/>
  <c r="R26" i="7"/>
  <c r="N26" i="7"/>
  <c r="S26" i="7"/>
  <c r="B26" i="7"/>
  <c r="E26" i="7"/>
  <c r="L26" i="7"/>
  <c r="Q26" i="7"/>
  <c r="C26" i="7"/>
  <c r="D26" i="7"/>
  <c r="F26" i="7"/>
  <c r="G26" i="7"/>
  <c r="W26" i="7"/>
  <c r="AB26" i="7" s="1"/>
  <c r="X26" i="7"/>
  <c r="AC26" i="7"/>
  <c r="Z26" i="7"/>
  <c r="AE26" i="7"/>
  <c r="AA26" i="7"/>
  <c r="AF26" i="7"/>
  <c r="J27" i="7"/>
  <c r="O27" i="7" s="1"/>
  <c r="K27" i="7"/>
  <c r="P27" i="7"/>
  <c r="M27" i="7"/>
  <c r="R27" i="7"/>
  <c r="N27" i="7"/>
  <c r="S27" i="7"/>
  <c r="B27" i="7"/>
  <c r="E27" i="7"/>
  <c r="C27" i="7"/>
  <c r="H27" i="7" s="1"/>
  <c r="I27" i="7" s="1"/>
  <c r="D27" i="7"/>
  <c r="F27" i="7"/>
  <c r="G27" i="7"/>
  <c r="W27" i="7"/>
  <c r="AB27" i="7"/>
  <c r="X27" i="7"/>
  <c r="AC27" i="7" s="1"/>
  <c r="Z27" i="7"/>
  <c r="AE27" i="7"/>
  <c r="AA27" i="7"/>
  <c r="AF27" i="7"/>
  <c r="J28" i="7"/>
  <c r="O28" i="7"/>
  <c r="K28" i="7"/>
  <c r="P28" i="7" s="1"/>
  <c r="M28" i="7"/>
  <c r="R28" i="7"/>
  <c r="N28" i="7"/>
  <c r="S28" i="7"/>
  <c r="B28" i="7"/>
  <c r="E28" i="7"/>
  <c r="L28" i="7"/>
  <c r="Q28" i="7" s="1"/>
  <c r="C28" i="7"/>
  <c r="D28" i="7"/>
  <c r="F28" i="7"/>
  <c r="G28" i="7"/>
  <c r="W28" i="7"/>
  <c r="AB28" i="7"/>
  <c r="X28" i="7"/>
  <c r="AC28" i="7" s="1"/>
  <c r="Z28" i="7"/>
  <c r="AE28" i="7"/>
  <c r="AA28" i="7"/>
  <c r="AF28" i="7"/>
  <c r="J29" i="7"/>
  <c r="O29" i="7"/>
  <c r="K29" i="7"/>
  <c r="P29" i="7" s="1"/>
  <c r="M29" i="7"/>
  <c r="R29" i="7"/>
  <c r="N29" i="7"/>
  <c r="S29" i="7"/>
  <c r="B29" i="7"/>
  <c r="C29" i="7"/>
  <c r="D29" i="7"/>
  <c r="E29" i="7"/>
  <c r="F29" i="7"/>
  <c r="H29" i="7" s="1"/>
  <c r="I29" i="7" s="1"/>
  <c r="G29" i="7"/>
  <c r="W29" i="7"/>
  <c r="AB29" i="7"/>
  <c r="X29" i="7"/>
  <c r="Z29" i="7"/>
  <c r="AE29" i="7" s="1"/>
  <c r="AA29" i="7"/>
  <c r="AF29" i="7" s="1"/>
  <c r="AC29" i="7"/>
  <c r="J30" i="7"/>
  <c r="O30" i="7"/>
  <c r="K30" i="7"/>
  <c r="P30" i="7"/>
  <c r="M30" i="7"/>
  <c r="R30" i="7"/>
  <c r="N30" i="7"/>
  <c r="S30" i="7" s="1"/>
  <c r="B30" i="7"/>
  <c r="C30" i="7"/>
  <c r="H30" i="7" s="1"/>
  <c r="I30" i="7" s="1"/>
  <c r="D30" i="7"/>
  <c r="E30" i="7"/>
  <c r="F30" i="7"/>
  <c r="G30" i="7"/>
  <c r="W30" i="7"/>
  <c r="AB30" i="7" s="1"/>
  <c r="X30" i="7"/>
  <c r="AC30" i="7" s="1"/>
  <c r="Z30" i="7"/>
  <c r="AE30" i="7" s="1"/>
  <c r="AA30" i="7"/>
  <c r="AF30" i="7" s="1"/>
  <c r="J31" i="7"/>
  <c r="O31" i="7"/>
  <c r="K31" i="7"/>
  <c r="P31" i="7" s="1"/>
  <c r="L31" i="7"/>
  <c r="Q31" i="7"/>
  <c r="M31" i="7"/>
  <c r="R31" i="7"/>
  <c r="N31" i="7"/>
  <c r="S31" i="7"/>
  <c r="B31" i="7"/>
  <c r="C31" i="7"/>
  <c r="D31" i="7"/>
  <c r="E31" i="7"/>
  <c r="F31" i="7"/>
  <c r="G31" i="7"/>
  <c r="W31" i="7"/>
  <c r="AB31" i="7"/>
  <c r="X31" i="7"/>
  <c r="AC31" i="7" s="1"/>
  <c r="Y31" i="7"/>
  <c r="AD31" i="7"/>
  <c r="Z31" i="7"/>
  <c r="AE31" i="7" s="1"/>
  <c r="AA31" i="7"/>
  <c r="AF31" i="7" s="1"/>
  <c r="J32" i="7"/>
  <c r="O32" i="7" s="1"/>
  <c r="K32" i="7"/>
  <c r="P32" i="7" s="1"/>
  <c r="M32" i="7"/>
  <c r="R32" i="7" s="1"/>
  <c r="N32" i="7"/>
  <c r="S32" i="7" s="1"/>
  <c r="B32" i="7"/>
  <c r="E32" i="7"/>
  <c r="C32" i="7"/>
  <c r="D32" i="7"/>
  <c r="F32" i="7"/>
  <c r="G32" i="7"/>
  <c r="W32" i="7"/>
  <c r="AB32" i="7" s="1"/>
  <c r="X32" i="7"/>
  <c r="AC32" i="7" s="1"/>
  <c r="Z32" i="7"/>
  <c r="AE32" i="7" s="1"/>
  <c r="AA32" i="7"/>
  <c r="AF32" i="7" s="1"/>
  <c r="J33" i="7"/>
  <c r="O33" i="7" s="1"/>
  <c r="K33" i="7"/>
  <c r="P33" i="7" s="1"/>
  <c r="M33" i="7"/>
  <c r="R33" i="7" s="1"/>
  <c r="N33" i="7"/>
  <c r="S33" i="7" s="1"/>
  <c r="B33" i="7"/>
  <c r="C33" i="7"/>
  <c r="D33" i="7"/>
  <c r="E33" i="7"/>
  <c r="F33" i="7"/>
  <c r="G33" i="7"/>
  <c r="W33" i="7"/>
  <c r="AB33" i="7" s="1"/>
  <c r="X33" i="7"/>
  <c r="AC33" i="7" s="1"/>
  <c r="Z33" i="7"/>
  <c r="AA33" i="7"/>
  <c r="AF33" i="7" s="1"/>
  <c r="AE33" i="7"/>
  <c r="J34" i="7"/>
  <c r="O34" i="7"/>
  <c r="K34" i="7"/>
  <c r="P34" i="7"/>
  <c r="L34" i="7"/>
  <c r="Q34" i="7" s="1"/>
  <c r="T34" i="7" s="1"/>
  <c r="U34" i="7" s="1"/>
  <c r="M34" i="7"/>
  <c r="R34" i="7"/>
  <c r="N34" i="7"/>
  <c r="S34" i="7"/>
  <c r="B34" i="7"/>
  <c r="C34" i="7"/>
  <c r="D34" i="7"/>
  <c r="E34" i="7"/>
  <c r="F34" i="7"/>
  <c r="G34" i="7"/>
  <c r="W34" i="7"/>
  <c r="AB34" i="7"/>
  <c r="X34" i="7"/>
  <c r="AC34" i="7"/>
  <c r="Y34" i="7"/>
  <c r="AD34" i="7" s="1"/>
  <c r="Z34" i="7"/>
  <c r="AE34" i="7"/>
  <c r="AA34" i="7"/>
  <c r="AF34" i="7"/>
  <c r="J35" i="7"/>
  <c r="O35" i="7"/>
  <c r="K35" i="7"/>
  <c r="P35" i="7" s="1"/>
  <c r="L35" i="7"/>
  <c r="Q35" i="7"/>
  <c r="M35" i="7"/>
  <c r="R35" i="7"/>
  <c r="N35" i="7"/>
  <c r="S35" i="7"/>
  <c r="B35" i="7"/>
  <c r="C35" i="7"/>
  <c r="D35" i="7"/>
  <c r="E35" i="7"/>
  <c r="F35" i="7"/>
  <c r="G35" i="7"/>
  <c r="W35" i="7"/>
  <c r="AB35" i="7"/>
  <c r="X35" i="7"/>
  <c r="AC35" i="7" s="1"/>
  <c r="Y35" i="7"/>
  <c r="AD35" i="7"/>
  <c r="Z35" i="7"/>
  <c r="AE35" i="7" s="1"/>
  <c r="AA35" i="7"/>
  <c r="AF35" i="7" s="1"/>
  <c r="J36" i="7"/>
  <c r="O36" i="7" s="1"/>
  <c r="K36" i="7"/>
  <c r="P36" i="7" s="1"/>
  <c r="L36" i="7"/>
  <c r="Q36" i="7" s="1"/>
  <c r="M36" i="7"/>
  <c r="R36" i="7" s="1"/>
  <c r="N36" i="7"/>
  <c r="S36" i="7" s="1"/>
  <c r="B36" i="7"/>
  <c r="C36" i="7"/>
  <c r="D36" i="7"/>
  <c r="E36" i="7"/>
  <c r="F36" i="7"/>
  <c r="G36" i="7"/>
  <c r="W36" i="7"/>
  <c r="AB36" i="7" s="1"/>
  <c r="X36" i="7"/>
  <c r="AC36" i="7" s="1"/>
  <c r="Y36" i="7"/>
  <c r="AD36" i="7" s="1"/>
  <c r="Z36" i="7"/>
  <c r="AE36" i="7" s="1"/>
  <c r="AA36" i="7"/>
  <c r="AF36" i="7" s="1"/>
  <c r="J37" i="7"/>
  <c r="O37" i="7" s="1"/>
  <c r="K37" i="7"/>
  <c r="P37" i="7" s="1"/>
  <c r="L37" i="7"/>
  <c r="Q37" i="7" s="1"/>
  <c r="M37" i="7"/>
  <c r="R37" i="7" s="1"/>
  <c r="N37" i="7"/>
  <c r="S37" i="7" s="1"/>
  <c r="B37" i="7"/>
  <c r="C37" i="7"/>
  <c r="D37" i="7"/>
  <c r="E37" i="7"/>
  <c r="F37" i="7"/>
  <c r="G37" i="7"/>
  <c r="W37" i="7"/>
  <c r="AB37" i="7" s="1"/>
  <c r="X37" i="7"/>
  <c r="AC37" i="7" s="1"/>
  <c r="Y37" i="7"/>
  <c r="AD37" i="7" s="1"/>
  <c r="Z37" i="7"/>
  <c r="AE37" i="7" s="1"/>
  <c r="AA37" i="7"/>
  <c r="AF37" i="7" s="1"/>
  <c r="J38" i="7"/>
  <c r="O38" i="7" s="1"/>
  <c r="K38" i="7"/>
  <c r="P38" i="7"/>
  <c r="L38" i="7"/>
  <c r="Q38" i="7"/>
  <c r="M38" i="7"/>
  <c r="R38" i="7"/>
  <c r="N38" i="7"/>
  <c r="S38" i="7" s="1"/>
  <c r="B38" i="7"/>
  <c r="C38" i="7"/>
  <c r="D38" i="7"/>
  <c r="E38" i="7"/>
  <c r="F38" i="7"/>
  <c r="G38" i="7"/>
  <c r="W38" i="7"/>
  <c r="AB38" i="7" s="1"/>
  <c r="X38" i="7"/>
  <c r="AC38" i="7" s="1"/>
  <c r="Y38" i="7"/>
  <c r="AD38" i="7" s="1"/>
  <c r="Z38" i="7"/>
  <c r="AE38" i="7" s="1"/>
  <c r="AA38" i="7"/>
  <c r="AF38" i="7" s="1"/>
  <c r="J39" i="7"/>
  <c r="O39" i="7" s="1"/>
  <c r="T39" i="7" s="1"/>
  <c r="U39" i="7" s="1"/>
  <c r="K39" i="7"/>
  <c r="P39" i="7" s="1"/>
  <c r="L39" i="7"/>
  <c r="Q39" i="7" s="1"/>
  <c r="M39" i="7"/>
  <c r="R39" i="7" s="1"/>
  <c r="N39" i="7"/>
  <c r="S39" i="7" s="1"/>
  <c r="B39" i="7"/>
  <c r="C39" i="7"/>
  <c r="D39" i="7"/>
  <c r="E39" i="7"/>
  <c r="F39" i="7"/>
  <c r="H39" i="7" s="1"/>
  <c r="I39" i="7" s="1"/>
  <c r="G39" i="7"/>
  <c r="W39" i="7"/>
  <c r="AB39" i="7" s="1"/>
  <c r="X39" i="7"/>
  <c r="AC39" i="7" s="1"/>
  <c r="Y39" i="7"/>
  <c r="AD39" i="7" s="1"/>
  <c r="Z39" i="7"/>
  <c r="AE39" i="7" s="1"/>
  <c r="AA39" i="7"/>
  <c r="AF39" i="7" s="1"/>
  <c r="J40" i="7"/>
  <c r="O40" i="7" s="1"/>
  <c r="K40" i="7"/>
  <c r="P40" i="7"/>
  <c r="L40" i="7"/>
  <c r="Q40" i="7"/>
  <c r="M40" i="7"/>
  <c r="R40" i="7"/>
  <c r="N40" i="7"/>
  <c r="S40" i="7" s="1"/>
  <c r="B40" i="7"/>
  <c r="C40" i="7"/>
  <c r="H40" i="7" s="1"/>
  <c r="I40" i="7" s="1"/>
  <c r="D40" i="7"/>
  <c r="E40" i="7"/>
  <c r="F40" i="7"/>
  <c r="G40" i="7"/>
  <c r="W40" i="7"/>
  <c r="AB40" i="7" s="1"/>
  <c r="X40" i="7"/>
  <c r="AC40" i="7"/>
  <c r="Y40" i="7"/>
  <c r="AD40" i="7"/>
  <c r="Z40" i="7"/>
  <c r="AE40" i="7"/>
  <c r="AA40" i="7"/>
  <c r="AF40" i="7" s="1"/>
  <c r="J41" i="7"/>
  <c r="O41" i="7"/>
  <c r="K41" i="7"/>
  <c r="P41" i="7"/>
  <c r="L41" i="7"/>
  <c r="Q41" i="7"/>
  <c r="M41" i="7"/>
  <c r="R41" i="7" s="1"/>
  <c r="N41" i="7"/>
  <c r="S41" i="7"/>
  <c r="B41" i="7"/>
  <c r="C41" i="7"/>
  <c r="D41" i="7"/>
  <c r="E41" i="7"/>
  <c r="F41" i="7"/>
  <c r="G41" i="7"/>
  <c r="W41" i="7"/>
  <c r="AB41" i="7"/>
  <c r="X41" i="7"/>
  <c r="AC41" i="7"/>
  <c r="Y41" i="7"/>
  <c r="AD41" i="7"/>
  <c r="Z41" i="7"/>
  <c r="AA41" i="7"/>
  <c r="AF41" i="7" s="1"/>
  <c r="AE41" i="7"/>
  <c r="J42" i="7"/>
  <c r="O42" i="7" s="1"/>
  <c r="T42" i="7" s="1"/>
  <c r="U42" i="7" s="1"/>
  <c r="K42" i="7"/>
  <c r="P42" i="7" s="1"/>
  <c r="L42" i="7"/>
  <c r="Q42" i="7" s="1"/>
  <c r="M42" i="7"/>
  <c r="R42" i="7" s="1"/>
  <c r="N42" i="7"/>
  <c r="S42" i="7" s="1"/>
  <c r="B42" i="7"/>
  <c r="C42" i="7"/>
  <c r="D42" i="7"/>
  <c r="E42" i="7"/>
  <c r="F42" i="7"/>
  <c r="G42" i="7"/>
  <c r="W42" i="7"/>
  <c r="AB42" i="7" s="1"/>
  <c r="X42" i="7"/>
  <c r="AC42" i="7" s="1"/>
  <c r="Y42" i="7"/>
  <c r="AD42" i="7" s="1"/>
  <c r="Z42" i="7"/>
  <c r="AE42" i="7" s="1"/>
  <c r="AA42" i="7"/>
  <c r="AF42" i="7" s="1"/>
  <c r="J43" i="7"/>
  <c r="O43" i="7" s="1"/>
  <c r="T43" i="7" s="1"/>
  <c r="U43" i="7" s="1"/>
  <c r="K43" i="7"/>
  <c r="P43" i="7" s="1"/>
  <c r="L43" i="7"/>
  <c r="Q43" i="7" s="1"/>
  <c r="M43" i="7"/>
  <c r="R43" i="7" s="1"/>
  <c r="N43" i="7"/>
  <c r="S43" i="7" s="1"/>
  <c r="B43" i="7"/>
  <c r="C43" i="7"/>
  <c r="D43" i="7"/>
  <c r="E43" i="7"/>
  <c r="H43" i="7" s="1"/>
  <c r="I43" i="7" s="1"/>
  <c r="F43" i="7"/>
  <c r="G43" i="7"/>
  <c r="W43" i="7"/>
  <c r="AB43" i="7" s="1"/>
  <c r="X43" i="7"/>
  <c r="AC43" i="7" s="1"/>
  <c r="Y43" i="7"/>
  <c r="AD43" i="7" s="1"/>
  <c r="Z43" i="7"/>
  <c r="AA43" i="7"/>
  <c r="AF43" i="7" s="1"/>
  <c r="AE43" i="7"/>
  <c r="J44" i="7"/>
  <c r="O44" i="7"/>
  <c r="K44" i="7"/>
  <c r="P44" i="7"/>
  <c r="L44" i="7"/>
  <c r="Q44" i="7" s="1"/>
  <c r="M44" i="7"/>
  <c r="R44" i="7"/>
  <c r="N44" i="7"/>
  <c r="S44" i="7"/>
  <c r="B44" i="7"/>
  <c r="C44" i="7"/>
  <c r="D44" i="7"/>
  <c r="E44" i="7"/>
  <c r="F44" i="7"/>
  <c r="G44" i="7"/>
  <c r="W44" i="7"/>
  <c r="AB44" i="7"/>
  <c r="X44" i="7"/>
  <c r="AC44" i="7"/>
  <c r="Y44" i="7"/>
  <c r="AD44" i="7" s="1"/>
  <c r="Z44" i="7"/>
  <c r="AE44" i="7"/>
  <c r="AA44" i="7"/>
  <c r="AF44" i="7"/>
  <c r="J45" i="7"/>
  <c r="O45" i="7"/>
  <c r="K45" i="7"/>
  <c r="P45" i="7" s="1"/>
  <c r="L45" i="7"/>
  <c r="Q45" i="7"/>
  <c r="M45" i="7"/>
  <c r="R45" i="7"/>
  <c r="N45" i="7"/>
  <c r="S45" i="7"/>
  <c r="B45" i="7"/>
  <c r="C45" i="7"/>
  <c r="D45" i="7"/>
  <c r="E45" i="7"/>
  <c r="F45" i="7"/>
  <c r="G45" i="7"/>
  <c r="W45" i="7"/>
  <c r="AB45" i="7"/>
  <c r="X45" i="7"/>
  <c r="AC45" i="7" s="1"/>
  <c r="Y45" i="7"/>
  <c r="AD45" i="7" s="1"/>
  <c r="Z45" i="7"/>
  <c r="AE45" i="7" s="1"/>
  <c r="AA45" i="7"/>
  <c r="AF45" i="7" s="1"/>
  <c r="J46" i="7"/>
  <c r="O46" i="7" s="1"/>
  <c r="K46" i="7"/>
  <c r="P46" i="7" s="1"/>
  <c r="L46" i="7"/>
  <c r="Q46" i="7" s="1"/>
  <c r="M46" i="7"/>
  <c r="R46" i="7" s="1"/>
  <c r="T46" i="7" s="1"/>
  <c r="U46" i="7" s="1"/>
  <c r="N46" i="7"/>
  <c r="S46" i="7" s="1"/>
  <c r="B46" i="7"/>
  <c r="C46" i="7"/>
  <c r="H46" i="7" s="1"/>
  <c r="I46" i="7" s="1"/>
  <c r="V46" i="7" s="1"/>
  <c r="D46" i="7"/>
  <c r="E46" i="7"/>
  <c r="F46" i="7"/>
  <c r="G46" i="7"/>
  <c r="W46" i="7"/>
  <c r="AB46" i="7" s="1"/>
  <c r="X46" i="7"/>
  <c r="AC46" i="7" s="1"/>
  <c r="Y46" i="7"/>
  <c r="AD46" i="7" s="1"/>
  <c r="Z46" i="7"/>
  <c r="AE46" i="7" s="1"/>
  <c r="AA46" i="7"/>
  <c r="AF46" i="7"/>
  <c r="J47" i="7"/>
  <c r="O47" i="7"/>
  <c r="K47" i="7"/>
  <c r="P47" i="7" s="1"/>
  <c r="L47" i="7"/>
  <c r="Q47" i="7"/>
  <c r="M47" i="7"/>
  <c r="R47" i="7"/>
  <c r="N47" i="7"/>
  <c r="S47" i="7"/>
  <c r="B47" i="7"/>
  <c r="C47" i="7"/>
  <c r="D47" i="7"/>
  <c r="E47" i="7"/>
  <c r="H47" i="7" s="1"/>
  <c r="I47" i="7" s="1"/>
  <c r="F47" i="7"/>
  <c r="G47" i="7"/>
  <c r="W47" i="7"/>
  <c r="AB47" i="7"/>
  <c r="X47" i="7"/>
  <c r="AC47" i="7" s="1"/>
  <c r="Y47" i="7"/>
  <c r="AD47" i="7"/>
  <c r="Z47" i="7"/>
  <c r="AE47" i="7"/>
  <c r="AA47" i="7"/>
  <c r="AF47" i="7"/>
  <c r="J48" i="7"/>
  <c r="O48" i="7" s="1"/>
  <c r="K48" i="7"/>
  <c r="P48" i="7"/>
  <c r="L48" i="7"/>
  <c r="Q48" i="7"/>
  <c r="M48" i="7"/>
  <c r="R48" i="7"/>
  <c r="N48" i="7"/>
  <c r="S48" i="7" s="1"/>
  <c r="B48" i="7"/>
  <c r="C48" i="7"/>
  <c r="H48" i="7" s="1"/>
  <c r="I48" i="7" s="1"/>
  <c r="D48" i="7"/>
  <c r="E48" i="7"/>
  <c r="F48" i="7"/>
  <c r="G48" i="7"/>
  <c r="W48" i="7"/>
  <c r="AB48" i="7" s="1"/>
  <c r="X48" i="7"/>
  <c r="AC48" i="7"/>
  <c r="Y48" i="7"/>
  <c r="AD48" i="7"/>
  <c r="Z48" i="7"/>
  <c r="AE48" i="7"/>
  <c r="AA48" i="7"/>
  <c r="AF48" i="7" s="1"/>
  <c r="J49" i="7"/>
  <c r="O49" i="7"/>
  <c r="K49" i="7"/>
  <c r="P49" i="7"/>
  <c r="L49" i="7"/>
  <c r="Q49" i="7"/>
  <c r="M49" i="7"/>
  <c r="R49" i="7" s="1"/>
  <c r="N49" i="7"/>
  <c r="S49" i="7"/>
  <c r="B49" i="7"/>
  <c r="C49" i="7"/>
  <c r="D49" i="7"/>
  <c r="E49" i="7"/>
  <c r="F49" i="7"/>
  <c r="H49" i="7" s="1"/>
  <c r="I49" i="7" s="1"/>
  <c r="G49" i="7"/>
  <c r="W49" i="7"/>
  <c r="AB49" i="7"/>
  <c r="X49" i="7"/>
  <c r="AC49" i="7"/>
  <c r="Y49" i="7"/>
  <c r="AD49" i="7"/>
  <c r="Z49" i="7"/>
  <c r="AA49" i="7"/>
  <c r="AF49" i="7" s="1"/>
  <c r="AE49" i="7"/>
  <c r="J50" i="7"/>
  <c r="O50" i="7" s="1"/>
  <c r="T50" i="7" s="1"/>
  <c r="U50" i="7" s="1"/>
  <c r="K50" i="7"/>
  <c r="P50" i="7" s="1"/>
  <c r="L50" i="7"/>
  <c r="Q50" i="7" s="1"/>
  <c r="M50" i="7"/>
  <c r="R50" i="7" s="1"/>
  <c r="N50" i="7"/>
  <c r="S50" i="7" s="1"/>
  <c r="B50" i="7"/>
  <c r="C50" i="7"/>
  <c r="D50" i="7"/>
  <c r="E50" i="7"/>
  <c r="H50" i="7" s="1"/>
  <c r="I50" i="7" s="1"/>
  <c r="F50" i="7"/>
  <c r="G50" i="7"/>
  <c r="W50" i="7"/>
  <c r="AB50" i="7" s="1"/>
  <c r="X50" i="7"/>
  <c r="AC50" i="7" s="1"/>
  <c r="Y50" i="7"/>
  <c r="AD50" i="7" s="1"/>
  <c r="Z50" i="7"/>
  <c r="AE50" i="7" s="1"/>
  <c r="AA50" i="7"/>
  <c r="AF50" i="7" s="1"/>
  <c r="J51" i="7"/>
  <c r="O51" i="7" s="1"/>
  <c r="T51" i="7" s="1"/>
  <c r="U51" i="7" s="1"/>
  <c r="V51" i="7" s="1"/>
  <c r="K51" i="7"/>
  <c r="P51" i="7" s="1"/>
  <c r="L51" i="7"/>
  <c r="Q51" i="7" s="1"/>
  <c r="M51" i="7"/>
  <c r="R51" i="7" s="1"/>
  <c r="N51" i="7"/>
  <c r="S51" i="7" s="1"/>
  <c r="B51" i="7"/>
  <c r="C51" i="7"/>
  <c r="D51" i="7"/>
  <c r="E51" i="7"/>
  <c r="H51" i="7" s="1"/>
  <c r="I51" i="7" s="1"/>
  <c r="F51" i="7"/>
  <c r="G51" i="7"/>
  <c r="W51" i="7"/>
  <c r="AB51" i="7" s="1"/>
  <c r="X51" i="7"/>
  <c r="Y51" i="7"/>
  <c r="AD51" i="7" s="1"/>
  <c r="Z51" i="7"/>
  <c r="AE51" i="7" s="1"/>
  <c r="AA51" i="7"/>
  <c r="AF51" i="7" s="1"/>
  <c r="AC51" i="7"/>
  <c r="J52" i="7"/>
  <c r="O52" i="7"/>
  <c r="K52" i="7"/>
  <c r="P52" i="7"/>
  <c r="L52" i="7"/>
  <c r="Q52" i="7" s="1"/>
  <c r="M52" i="7"/>
  <c r="R52" i="7"/>
  <c r="N52" i="7"/>
  <c r="S52" i="7"/>
  <c r="B52" i="7"/>
  <c r="C52" i="7"/>
  <c r="D52" i="7"/>
  <c r="E52" i="7"/>
  <c r="F52" i="7"/>
  <c r="G52" i="7"/>
  <c r="W52" i="7"/>
  <c r="AB52" i="7"/>
  <c r="X52" i="7"/>
  <c r="AC52" i="7"/>
  <c r="Y52" i="7"/>
  <c r="AD52" i="7" s="1"/>
  <c r="Z52" i="7"/>
  <c r="AE52" i="7"/>
  <c r="AA52" i="7"/>
  <c r="AF52" i="7"/>
  <c r="AI90" i="2"/>
  <c r="AS32" i="2"/>
  <c r="AU32" i="2"/>
  <c r="AS35" i="2"/>
  <c r="AU35" i="2"/>
  <c r="AS36" i="2"/>
  <c r="AU36" i="2"/>
  <c r="AS37" i="2"/>
  <c r="AU37" i="2"/>
  <c r="AS38" i="2"/>
  <c r="AU38" i="2"/>
  <c r="AS39" i="2"/>
  <c r="AU39" i="2"/>
  <c r="AS40" i="2"/>
  <c r="AU40" i="2"/>
  <c r="AS43" i="2"/>
  <c r="AU43" i="2"/>
  <c r="AS44" i="2"/>
  <c r="AU44" i="2"/>
  <c r="AS45" i="2"/>
  <c r="AU45" i="2"/>
  <c r="AS46" i="2"/>
  <c r="AU46" i="2"/>
  <c r="AS47" i="2"/>
  <c r="AU47" i="2"/>
  <c r="AS48" i="2"/>
  <c r="AU48" i="2"/>
  <c r="AS51" i="2"/>
  <c r="AU51" i="2"/>
  <c r="AS52" i="2"/>
  <c r="AU52" i="2"/>
  <c r="AS53" i="2"/>
  <c r="AU53" i="2"/>
  <c r="AY3" i="2"/>
  <c r="AZ3" i="2"/>
  <c r="AG29" i="2"/>
  <c r="AH29" i="2"/>
  <c r="AG25" i="2"/>
  <c r="AH25" i="2" s="1"/>
  <c r="AG21" i="2"/>
  <c r="AH21" i="2" s="1"/>
  <c r="AG17" i="2"/>
  <c r="AH17" i="2"/>
  <c r="AG13" i="2"/>
  <c r="AH13" i="2"/>
  <c r="AF27" i="2"/>
  <c r="AH27" i="2" s="1"/>
  <c r="AF23" i="2"/>
  <c r="AH23" i="2" s="1"/>
  <c r="AF19" i="2"/>
  <c r="AH19" i="2" s="1"/>
  <c r="AF15" i="2"/>
  <c r="AH15" i="2" s="1"/>
  <c r="L13" i="7"/>
  <c r="Q13" i="7" s="1"/>
  <c r="Y13" i="7"/>
  <c r="AD13" i="7" s="1"/>
  <c r="Y20" i="7"/>
  <c r="AD20" i="7" s="1"/>
  <c r="Y14" i="7"/>
  <c r="AD14" i="7"/>
  <c r="Y10" i="7"/>
  <c r="AD10" i="7" s="1"/>
  <c r="Y26" i="7"/>
  <c r="AD26" i="7"/>
  <c r="Y18" i="7"/>
  <c r="AD18" i="7" s="1"/>
  <c r="AG53" i="2"/>
  <c r="AH53" i="2" s="1"/>
  <c r="AG14" i="2"/>
  <c r="AH14" i="2" s="1"/>
  <c r="AG16" i="2"/>
  <c r="AH16" i="2" s="1"/>
  <c r="AG18" i="2"/>
  <c r="AH18" i="2" s="1"/>
  <c r="AG20" i="2"/>
  <c r="AH20" i="2" s="1"/>
  <c r="AG22" i="2"/>
  <c r="AH22" i="2" s="1"/>
  <c r="AG24" i="2"/>
  <c r="AH24" i="2" s="1"/>
  <c r="AG26" i="2"/>
  <c r="AH26" i="2" s="1"/>
  <c r="AG28" i="2"/>
  <c r="AH28" i="2" s="1"/>
  <c r="AG30" i="2"/>
  <c r="AH30" i="2" s="1"/>
  <c r="AG32" i="2"/>
  <c r="AH32" i="2" s="1"/>
  <c r="AG34" i="2"/>
  <c r="AH34" i="2" s="1"/>
  <c r="AG36" i="2"/>
  <c r="AH36" i="2" s="1"/>
  <c r="AG38" i="2"/>
  <c r="AH38" i="2" s="1"/>
  <c r="AG40" i="2"/>
  <c r="AH40" i="2" s="1"/>
  <c r="AG42" i="2"/>
  <c r="AH42" i="2" s="1"/>
  <c r="AG44" i="2"/>
  <c r="AH44" i="2" s="1"/>
  <c r="AG46" i="2"/>
  <c r="AH46" i="2" s="1"/>
  <c r="AG48" i="2"/>
  <c r="AH48" i="2" s="1"/>
  <c r="AG50" i="2"/>
  <c r="AH50" i="2" s="1"/>
  <c r="AG52" i="2"/>
  <c r="AH52" i="2" s="1"/>
  <c r="L27" i="7"/>
  <c r="Q27" i="7" s="1"/>
  <c r="T27" i="7" s="1"/>
  <c r="U27" i="7" s="1"/>
  <c r="Y27" i="7"/>
  <c r="AD27" i="7" s="1"/>
  <c r="L25" i="7"/>
  <c r="Q25" i="7" s="1"/>
  <c r="Y25" i="7"/>
  <c r="AD25" i="7" s="1"/>
  <c r="L23" i="7"/>
  <c r="Q23" i="7" s="1"/>
  <c r="Y23" i="7"/>
  <c r="AD23" i="7" s="1"/>
  <c r="L21" i="7"/>
  <c r="Q21" i="7" s="1"/>
  <c r="Y21" i="7"/>
  <c r="AD21" i="7" s="1"/>
  <c r="L19" i="7"/>
  <c r="Q19" i="7" s="1"/>
  <c r="T19" i="7" s="1"/>
  <c r="U19" i="7" s="1"/>
  <c r="Y19" i="7"/>
  <c r="AD19" i="7" s="1"/>
  <c r="L17" i="7"/>
  <c r="Q17" i="7" s="1"/>
  <c r="Y17" i="7"/>
  <c r="AD17" i="7" s="1"/>
  <c r="L30" i="7"/>
  <c r="Q30" i="7"/>
  <c r="Y30" i="7"/>
  <c r="AD30" i="7"/>
  <c r="H32" i="7"/>
  <c r="I32" i="7"/>
  <c r="L16" i="7"/>
  <c r="Q16" i="7" s="1"/>
  <c r="L12" i="7"/>
  <c r="Q12" i="7" s="1"/>
  <c r="Y12" i="7"/>
  <c r="AD12" i="7" s="1"/>
  <c r="Y28" i="7"/>
  <c r="AD28" i="7" s="1"/>
  <c r="Y16" i="7"/>
  <c r="AD16" i="7" s="1"/>
  <c r="L29" i="7"/>
  <c r="Q29" i="7" s="1"/>
  <c r="L24" i="7"/>
  <c r="Q24" i="7" s="1"/>
  <c r="T24" i="7" s="1"/>
  <c r="U24" i="7" s="1"/>
  <c r="L15" i="7"/>
  <c r="Q15" i="7" s="1"/>
  <c r="Y15" i="7"/>
  <c r="AD15" i="7" s="1"/>
  <c r="L11" i="7"/>
  <c r="Q11" i="7" s="1"/>
  <c r="Y24" i="7"/>
  <c r="AD24" i="7" s="1"/>
  <c r="Y11" i="7"/>
  <c r="AD11" i="7" s="1"/>
  <c r="AF31" i="2"/>
  <c r="AH31" i="2" s="1"/>
  <c r="L32" i="7"/>
  <c r="Q32" i="7"/>
  <c r="Y32" i="7"/>
  <c r="AD32" i="7"/>
  <c r="L33" i="7"/>
  <c r="Q33" i="7" s="1"/>
  <c r="Y33" i="7"/>
  <c r="AD33" i="7" s="1"/>
  <c r="AF33" i="2"/>
  <c r="AH33" i="2" s="1"/>
  <c r="Y29" i="7"/>
  <c r="AD29" i="7" s="1"/>
  <c r="L22" i="7"/>
  <c r="Q22" i="7" s="1"/>
  <c r="Y22" i="7"/>
  <c r="AD22" i="7" s="1"/>
  <c r="U42" i="1"/>
  <c r="CH33" i="2" s="1"/>
  <c r="CJ33" i="2" s="1"/>
  <c r="V42" i="1"/>
  <c r="CI33" i="2" s="1"/>
  <c r="V43" i="1"/>
  <c r="CI34" i="2" s="1"/>
  <c r="U43" i="1"/>
  <c r="CH34" i="2" s="1"/>
  <c r="AU13" i="2"/>
  <c r="AS13" i="2"/>
  <c r="AS14" i="2"/>
  <c r="AU14" i="2"/>
  <c r="AS15" i="2"/>
  <c r="AU17" i="2"/>
  <c r="AS17" i="2"/>
  <c r="AS18" i="2"/>
  <c r="AU18" i="2"/>
  <c r="AS19" i="2"/>
  <c r="AU19" i="2"/>
  <c r="AS20" i="2"/>
  <c r="AU20" i="2"/>
  <c r="AU21" i="2"/>
  <c r="AS21" i="2"/>
  <c r="AS22" i="2"/>
  <c r="AU22" i="2"/>
  <c r="AS23" i="2"/>
  <c r="AU23" i="2"/>
  <c r="AS24" i="2"/>
  <c r="AU24" i="2"/>
  <c r="AU27" i="2"/>
  <c r="AS27" i="2"/>
  <c r="AS28" i="2"/>
  <c r="AU28" i="2"/>
  <c r="AS29" i="2"/>
  <c r="AU29" i="2"/>
  <c r="AS30" i="2"/>
  <c r="AU30" i="2"/>
  <c r="AS31" i="2"/>
  <c r="AU31" i="2"/>
  <c r="V39" i="1"/>
  <c r="CI30" i="2" s="1"/>
  <c r="U39" i="1"/>
  <c r="CH30" i="2" s="1"/>
  <c r="V40" i="1"/>
  <c r="CI31" i="2" s="1"/>
  <c r="U40" i="1"/>
  <c r="CH31" i="2" s="1"/>
  <c r="CJ31" i="2" s="1"/>
  <c r="V22" i="1"/>
  <c r="CI13" i="2" s="1"/>
  <c r="CG13" i="2" s="1"/>
  <c r="U22" i="1"/>
  <c r="CH13" i="2" s="1"/>
  <c r="V23" i="1"/>
  <c r="CI14" i="2" s="1"/>
  <c r="U23" i="1"/>
  <c r="CH14" i="2" s="1"/>
  <c r="CJ14" i="2" s="1"/>
  <c r="V24" i="1"/>
  <c r="CI15" i="2" s="1"/>
  <c r="CG15" i="2" s="1"/>
  <c r="U24" i="1"/>
  <c r="CH15" i="2" s="1"/>
  <c r="V25" i="1"/>
  <c r="CI16" i="2" s="1"/>
  <c r="CG16" i="2" s="1"/>
  <c r="U25" i="1"/>
  <c r="CH16" i="2" s="1"/>
  <c r="CJ16" i="2" s="1"/>
  <c r="V26" i="1"/>
  <c r="CI17" i="2" s="1"/>
  <c r="U26" i="1"/>
  <c r="CH17" i="2" s="1"/>
  <c r="V27" i="1"/>
  <c r="CI18" i="2" s="1"/>
  <c r="U27" i="1"/>
  <c r="CH18" i="2" s="1"/>
  <c r="CJ18" i="2" s="1"/>
  <c r="V28" i="1"/>
  <c r="CI19" i="2" s="1"/>
  <c r="CG19" i="2" s="1"/>
  <c r="U28" i="1"/>
  <c r="CH19" i="2" s="1"/>
  <c r="V29" i="1"/>
  <c r="CI20" i="2" s="1"/>
  <c r="U29" i="1"/>
  <c r="CH20" i="2" s="1"/>
  <c r="V30" i="1"/>
  <c r="CI21" i="2" s="1"/>
  <c r="CG21" i="2" s="1"/>
  <c r="U30" i="1"/>
  <c r="CH21" i="2" s="1"/>
  <c r="CJ21" i="2" s="1"/>
  <c r="V31" i="1"/>
  <c r="CI22" i="2" s="1"/>
  <c r="U31" i="1"/>
  <c r="CH22" i="2" s="1"/>
  <c r="CJ22" i="2" s="1"/>
  <c r="V32" i="1"/>
  <c r="CI23" i="2" s="1"/>
  <c r="U32" i="1"/>
  <c r="CH23" i="2" s="1"/>
  <c r="V33" i="1"/>
  <c r="CI24" i="2" s="1"/>
  <c r="U33" i="1"/>
  <c r="CH24" i="2" s="1"/>
  <c r="V34" i="1"/>
  <c r="CI25" i="2" s="1"/>
  <c r="U34" i="1"/>
  <c r="CH25" i="2" s="1"/>
  <c r="V35" i="1"/>
  <c r="CI26" i="2" s="1"/>
  <c r="U35" i="1"/>
  <c r="CH26" i="2" s="1"/>
  <c r="V36" i="1"/>
  <c r="CI27" i="2" s="1"/>
  <c r="CG27" i="2" s="1"/>
  <c r="U36" i="1"/>
  <c r="CH27" i="2" s="1"/>
  <c r="CJ27" i="2" s="1"/>
  <c r="V37" i="1"/>
  <c r="CI28" i="2" s="1"/>
  <c r="CG28" i="2" s="1"/>
  <c r="U37" i="1"/>
  <c r="CH28" i="2" s="1"/>
  <c r="V38" i="1"/>
  <c r="CI29" i="2" s="1"/>
  <c r="CG29" i="2" s="1"/>
  <c r="U38" i="1"/>
  <c r="CH29" i="2" s="1"/>
  <c r="CJ29" i="2" s="1"/>
  <c r="H8" i="7"/>
  <c r="I8" i="7" s="1"/>
  <c r="J8" i="7" s="1"/>
  <c r="O8" i="7" s="1"/>
  <c r="T20" i="7"/>
  <c r="U20" i="7" s="1"/>
  <c r="AG49" i="2"/>
  <c r="AH49" i="2" s="1"/>
  <c r="CJ36" i="2"/>
  <c r="H36" i="7"/>
  <c r="I36" i="7" s="1"/>
  <c r="AG43" i="2"/>
  <c r="AH43" i="2"/>
  <c r="T33" i="7"/>
  <c r="U33" i="7" s="1"/>
  <c r="AG51" i="2"/>
  <c r="AH51" i="2"/>
  <c r="AG47" i="2"/>
  <c r="AH47" i="2"/>
  <c r="AG37" i="2"/>
  <c r="AH37" i="2" s="1"/>
  <c r="AG45" i="2"/>
  <c r="AH45" i="2" s="1"/>
  <c r="AG41" i="2"/>
  <c r="AH41" i="2" s="1"/>
  <c r="AG39" i="2"/>
  <c r="AH39" i="2" s="1"/>
  <c r="T47" i="7"/>
  <c r="U47" i="7" s="1"/>
  <c r="T31" i="7"/>
  <c r="U31" i="7" s="1"/>
  <c r="H37" i="7"/>
  <c r="I37" i="7" s="1"/>
  <c r="H34" i="7"/>
  <c r="I34" i="7" s="1"/>
  <c r="H41" i="7"/>
  <c r="I41" i="7" s="1"/>
  <c r="H38" i="7"/>
  <c r="I38" i="7" s="1"/>
  <c r="H31" i="7"/>
  <c r="I31" i="7" s="1"/>
  <c r="H26" i="7"/>
  <c r="I26" i="7" s="1"/>
  <c r="H24" i="7"/>
  <c r="I24" i="7" s="1"/>
  <c r="I23" i="7"/>
  <c r="H21" i="7"/>
  <c r="I21" i="7" s="1"/>
  <c r="H15" i="7"/>
  <c r="I15" i="7" s="1"/>
  <c r="H14" i="7"/>
  <c r="I14" i="7" s="1"/>
  <c r="H12" i="7"/>
  <c r="I12" i="7" s="1"/>
  <c r="AG15" i="7"/>
  <c r="T37" i="7"/>
  <c r="U37" i="7"/>
  <c r="V37" i="7" s="1"/>
  <c r="H9" i="7" l="1"/>
  <c r="I9" i="7" s="1"/>
  <c r="J9" i="7" s="1"/>
  <c r="O9" i="7" s="1"/>
  <c r="H7" i="7"/>
  <c r="I7" i="7" s="1"/>
  <c r="J7" i="7" s="1"/>
  <c r="O7" i="7" s="1"/>
  <c r="CF14" i="2"/>
  <c r="H4" i="7"/>
  <c r="I4" i="7" s="1"/>
  <c r="J4" i="7" s="1"/>
  <c r="O4" i="7" s="1"/>
  <c r="AF24" i="2"/>
  <c r="AF16" i="2"/>
  <c r="AF12" i="2"/>
  <c r="AF53" i="2"/>
  <c r="AF45" i="2"/>
  <c r="AF37" i="2"/>
  <c r="AF29" i="2"/>
  <c r="AG23" i="2"/>
  <c r="AF17" i="2"/>
  <c r="AF13" i="2"/>
  <c r="AF51" i="2"/>
  <c r="AF43" i="2"/>
  <c r="AF35" i="2"/>
  <c r="AH35" i="2" s="1"/>
  <c r="CK21" i="2"/>
  <c r="AF28" i="2"/>
  <c r="AF22" i="2"/>
  <c r="AF50" i="2"/>
  <c r="AF42" i="2"/>
  <c r="AF32" i="2"/>
  <c r="AF34" i="2"/>
  <c r="AG27" i="2"/>
  <c r="AF21" i="2"/>
  <c r="AF18" i="2"/>
  <c r="AF14" i="2"/>
  <c r="AF49" i="2"/>
  <c r="AF41" i="2"/>
  <c r="AG33" i="2"/>
  <c r="AF20" i="2"/>
  <c r="AF48" i="2"/>
  <c r="AF40" i="2"/>
  <c r="H45" i="7"/>
  <c r="I45" i="7" s="1"/>
  <c r="T32" i="7"/>
  <c r="U32" i="7" s="1"/>
  <c r="V32" i="7" s="1"/>
  <c r="AG48" i="7"/>
  <c r="AG40" i="7"/>
  <c r="AG32" i="7"/>
  <c r="AG27" i="7"/>
  <c r="AG24" i="7"/>
  <c r="AG19" i="7"/>
  <c r="AG14" i="7"/>
  <c r="AG10" i="7"/>
  <c r="AG11" i="2" s="1"/>
  <c r="L64" i="2"/>
  <c r="AM50" i="2" s="1"/>
  <c r="V31" i="7"/>
  <c r="T45" i="7"/>
  <c r="U45" i="7" s="1"/>
  <c r="V39" i="7"/>
  <c r="T35" i="7"/>
  <c r="U35" i="7" s="1"/>
  <c r="T26" i="7"/>
  <c r="U26" i="7" s="1"/>
  <c r="H19" i="7"/>
  <c r="I19" i="7" s="1"/>
  <c r="V19" i="7" s="1"/>
  <c r="T14" i="7"/>
  <c r="U14" i="7" s="1"/>
  <c r="V14" i="7" s="1"/>
  <c r="V29" i="7"/>
  <c r="V49" i="7"/>
  <c r="T44" i="7"/>
  <c r="U44" i="7" s="1"/>
  <c r="T40" i="7"/>
  <c r="U40" i="7" s="1"/>
  <c r="V40" i="7" s="1"/>
  <c r="V27" i="7"/>
  <c r="T13" i="7"/>
  <c r="U13" i="7" s="1"/>
  <c r="AG46" i="7"/>
  <c r="AG38" i="7"/>
  <c r="V18" i="7"/>
  <c r="AU50" i="2"/>
  <c r="AS50" i="2"/>
  <c r="AS34" i="2"/>
  <c r="AU34" i="2"/>
  <c r="AS26" i="2"/>
  <c r="AU26" i="2"/>
  <c r="AM16" i="2"/>
  <c r="AU16" i="2"/>
  <c r="V47" i="7"/>
  <c r="T41" i="7"/>
  <c r="U41" i="7" s="1"/>
  <c r="V16" i="7"/>
  <c r="AG49" i="7"/>
  <c r="AG41" i="7"/>
  <c r="AG33" i="7"/>
  <c r="AG25" i="7"/>
  <c r="H10" i="7"/>
  <c r="I10" i="7" s="1"/>
  <c r="N10" i="7" s="1"/>
  <c r="S10" i="7" s="1"/>
  <c r="AU42" i="2"/>
  <c r="AS42" i="2"/>
  <c r="AS16" i="2"/>
  <c r="T52" i="7"/>
  <c r="U52" i="7" s="1"/>
  <c r="T48" i="7"/>
  <c r="U48" i="7" s="1"/>
  <c r="H42" i="7"/>
  <c r="I42" i="7" s="1"/>
  <c r="V42" i="7" s="1"/>
  <c r="T38" i="7"/>
  <c r="U38" i="7" s="1"/>
  <c r="V38" i="7" s="1"/>
  <c r="T36" i="7"/>
  <c r="U36" i="7" s="1"/>
  <c r="H33" i="7"/>
  <c r="I33" i="7" s="1"/>
  <c r="H28" i="7"/>
  <c r="I28" i="7" s="1"/>
  <c r="T28" i="7"/>
  <c r="U28" i="7" s="1"/>
  <c r="V25" i="7"/>
  <c r="H20" i="7"/>
  <c r="I20" i="7" s="1"/>
  <c r="V20" i="7" s="1"/>
  <c r="H11" i="7"/>
  <c r="I11" i="7" s="1"/>
  <c r="N11" i="7" s="1"/>
  <c r="S11" i="7" s="1"/>
  <c r="H35" i="7"/>
  <c r="I35" i="7" s="1"/>
  <c r="V34" i="7"/>
  <c r="T49" i="7"/>
  <c r="U49" i="7" s="1"/>
  <c r="H6" i="7"/>
  <c r="I6" i="7" s="1"/>
  <c r="J6" i="7" s="1"/>
  <c r="O6" i="7" s="1"/>
  <c r="T21" i="7"/>
  <c r="U21" i="7" s="1"/>
  <c r="V21" i="7" s="1"/>
  <c r="AG13" i="7"/>
  <c r="T22" i="7"/>
  <c r="U22" i="7" s="1"/>
  <c r="T29" i="7"/>
  <c r="U29" i="7" s="1"/>
  <c r="T23" i="7"/>
  <c r="U23" i="7" s="1"/>
  <c r="V23" i="7" s="1"/>
  <c r="V26" i="7"/>
  <c r="AU49" i="2"/>
  <c r="AU41" i="2"/>
  <c r="V24" i="7"/>
  <c r="V33" i="7"/>
  <c r="T12" i="7"/>
  <c r="U12" i="7" s="1"/>
  <c r="V12" i="7" s="1"/>
  <c r="T25" i="7"/>
  <c r="U25" i="7" s="1"/>
  <c r="G3" i="7"/>
  <c r="V36" i="7"/>
  <c r="CF27" i="2"/>
  <c r="AS25" i="2"/>
  <c r="AU33" i="2"/>
  <c r="T30" i="7"/>
  <c r="U30" i="7" s="1"/>
  <c r="V30" i="7" s="1"/>
  <c r="T17" i="7"/>
  <c r="U17" i="7" s="1"/>
  <c r="V17" i="7" s="1"/>
  <c r="T15" i="7"/>
  <c r="U15" i="7" s="1"/>
  <c r="V15" i="7" s="1"/>
  <c r="BH3" i="2"/>
  <c r="BF3" i="2"/>
  <c r="BO3" i="2" s="1"/>
  <c r="BN3" i="2" s="1"/>
  <c r="AJ3" i="2" s="1"/>
  <c r="U9" i="1" s="1"/>
  <c r="AM52" i="2"/>
  <c r="AM44" i="2"/>
  <c r="AM11" i="2"/>
  <c r="AG12" i="2"/>
  <c r="AH12" i="2" s="1"/>
  <c r="AF11" i="2"/>
  <c r="AH11" i="2" s="1"/>
  <c r="T10" i="7"/>
  <c r="U10" i="7" s="1"/>
  <c r="V10" i="7" s="1"/>
  <c r="AA10" i="7" s="1"/>
  <c r="AF10" i="7" s="1"/>
  <c r="N9" i="7"/>
  <c r="S9" i="7" s="1"/>
  <c r="N8" i="7"/>
  <c r="S8" i="7" s="1"/>
  <c r="N7" i="7"/>
  <c r="S7" i="7" s="1"/>
  <c r="N6" i="7"/>
  <c r="S6" i="7" s="1"/>
  <c r="N4" i="7"/>
  <c r="S4" i="7" s="1"/>
  <c r="AG3" i="7"/>
  <c r="AF4" i="2" s="1"/>
  <c r="T11" i="7"/>
  <c r="U11" i="7" s="1"/>
  <c r="V11" i="7" s="1"/>
  <c r="AA11" i="7" s="1"/>
  <c r="AF11" i="7" s="1"/>
  <c r="V13" i="7"/>
  <c r="V48" i="7"/>
  <c r="V41" i="7"/>
  <c r="V43" i="7"/>
  <c r="H52" i="7"/>
  <c r="I52" i="7" s="1"/>
  <c r="H44" i="7"/>
  <c r="I44" i="7" s="1"/>
  <c r="V44" i="7" s="1"/>
  <c r="H5" i="7"/>
  <c r="I5" i="7" s="1"/>
  <c r="D3" i="7"/>
  <c r="H3" i="7" s="1"/>
  <c r="I3" i="7" s="1"/>
  <c r="N3" i="7" s="1"/>
  <c r="S3" i="7" s="1"/>
  <c r="L6" i="7"/>
  <c r="Q6" i="7" s="1"/>
  <c r="L9" i="7"/>
  <c r="Q9" i="7" s="1"/>
  <c r="K9" i="7"/>
  <c r="P9" i="7" s="1"/>
  <c r="CF28" i="2"/>
  <c r="CF21" i="2"/>
  <c r="L8" i="7"/>
  <c r="Q8" i="7" s="1"/>
  <c r="K8" i="7"/>
  <c r="P8" i="7" s="1"/>
  <c r="L7" i="7"/>
  <c r="Q7" i="7" s="1"/>
  <c r="K7" i="7"/>
  <c r="P7" i="7" s="1"/>
  <c r="K6" i="7"/>
  <c r="P6" i="7" s="1"/>
  <c r="K5" i="7"/>
  <c r="P5" i="7" s="1"/>
  <c r="CF53" i="2"/>
  <c r="CJ28" i="2"/>
  <c r="CF50" i="2"/>
  <c r="CF47" i="2"/>
  <c r="CF45" i="2"/>
  <c r="CF43" i="2"/>
  <c r="CK28" i="2"/>
  <c r="CG22" i="2"/>
  <c r="CF41" i="2"/>
  <c r="L4" i="7"/>
  <c r="Q4" i="7" s="1"/>
  <c r="K4" i="7"/>
  <c r="P4" i="7" s="1"/>
  <c r="CF15" i="2"/>
  <c r="CK27" i="2"/>
  <c r="CJ48" i="2"/>
  <c r="CK46" i="2"/>
  <c r="CK41" i="2"/>
  <c r="CJ15" i="2"/>
  <c r="CF37" i="2"/>
  <c r="CJ42" i="2"/>
  <c r="CJ46" i="2"/>
  <c r="CJ50" i="2"/>
  <c r="CK45" i="2"/>
  <c r="CF40" i="2"/>
  <c r="CF36" i="2"/>
  <c r="CK43" i="2"/>
  <c r="CG18" i="2"/>
  <c r="CK17" i="2"/>
  <c r="CG17" i="2"/>
  <c r="CK16" i="2"/>
  <c r="CG31" i="2"/>
  <c r="CK31" i="2"/>
  <c r="CK30" i="2"/>
  <c r="CG30" i="2"/>
  <c r="CK29" i="2"/>
  <c r="CF16" i="2"/>
  <c r="CJ17" i="2"/>
  <c r="CF17" i="2"/>
  <c r="CJ30" i="2"/>
  <c r="CF30" i="2"/>
  <c r="CF29" i="2"/>
  <c r="CK15" i="2"/>
  <c r="CF39" i="2"/>
  <c r="CF51" i="2"/>
  <c r="K3" i="7"/>
  <c r="P3" i="7" s="1"/>
  <c r="CF52" i="2"/>
  <c r="CF48" i="2"/>
  <c r="CF46" i="2"/>
  <c r="CF44" i="2"/>
  <c r="CF42" i="2"/>
  <c r="CF38" i="2"/>
  <c r="CJ35" i="2"/>
  <c r="CF35" i="2"/>
  <c r="CG36" i="2"/>
  <c r="CK35" i="2"/>
  <c r="CJ32" i="2"/>
  <c r="CF32" i="2"/>
  <c r="CF31" i="2"/>
  <c r="CG39" i="2"/>
  <c r="CK38" i="2"/>
  <c r="CK39" i="2"/>
  <c r="CK36" i="2"/>
  <c r="CK37" i="2"/>
  <c r="CG37" i="2"/>
  <c r="CK26" i="2"/>
  <c r="CF26" i="2"/>
  <c r="CF20" i="2"/>
  <c r="CG25" i="2"/>
  <c r="CK24" i="2"/>
  <c r="CG24" i="2"/>
  <c r="CK23" i="2"/>
  <c r="CG23" i="2"/>
  <c r="CK22" i="2"/>
  <c r="CG20" i="2"/>
  <c r="CK19" i="2"/>
  <c r="CK20" i="2"/>
  <c r="CJ13" i="2"/>
  <c r="CF13" i="2"/>
  <c r="CJ34" i="2"/>
  <c r="CF33" i="2"/>
  <c r="CF34" i="2"/>
  <c r="CG33" i="2"/>
  <c r="CK32" i="2"/>
  <c r="CJ25" i="2"/>
  <c r="CF24" i="2"/>
  <c r="CJ24" i="2"/>
  <c r="CF23" i="2"/>
  <c r="CJ23" i="2"/>
  <c r="CF22" i="2"/>
  <c r="CF18" i="2"/>
  <c r="CJ19" i="2"/>
  <c r="CG14" i="2"/>
  <c r="CK14" i="2"/>
  <c r="CK34" i="2"/>
  <c r="CG34" i="2"/>
  <c r="CK33" i="2"/>
  <c r="CK18" i="2"/>
  <c r="V45" i="7"/>
  <c r="V50" i="7"/>
  <c r="CJ26" i="2"/>
  <c r="CF25" i="2"/>
  <c r="CK25" i="2"/>
  <c r="CG26" i="2"/>
  <c r="CK53" i="2"/>
  <c r="CK52" i="2"/>
  <c r="CG53" i="2"/>
  <c r="CK50" i="2"/>
  <c r="CG51" i="2"/>
  <c r="CK48" i="2"/>
  <c r="CG49" i="2"/>
  <c r="V22" i="7"/>
  <c r="CF49" i="2"/>
  <c r="CK44" i="2"/>
  <c r="CK42" i="2"/>
  <c r="CK40" i="2"/>
  <c r="CJ20" i="2"/>
  <c r="CF19" i="2"/>
  <c r="CK51" i="2"/>
  <c r="CG52" i="2"/>
  <c r="CK49" i="2"/>
  <c r="CG50" i="2"/>
  <c r="CK47" i="2"/>
  <c r="CG48" i="2"/>
  <c r="CK13" i="2"/>
  <c r="AM25" i="2" l="1"/>
  <c r="AM45" i="2"/>
  <c r="AM53" i="2"/>
  <c r="T6" i="7"/>
  <c r="U6" i="7" s="1"/>
  <c r="V6" i="7" s="1"/>
  <c r="AA6" i="7" s="1"/>
  <c r="AF6" i="7" s="1"/>
  <c r="AM33" i="2"/>
  <c r="AM28" i="2"/>
  <c r="AM6" i="2"/>
  <c r="AM22" i="2"/>
  <c r="AM43" i="2"/>
  <c r="AM9" i="2"/>
  <c r="AM5" i="2"/>
  <c r="AM27" i="2"/>
  <c r="AM48" i="2"/>
  <c r="AM39" i="2"/>
  <c r="AM40" i="2"/>
  <c r="AM35" i="2"/>
  <c r="AM12" i="2"/>
  <c r="AM10" i="2"/>
  <c r="AM7" i="2"/>
  <c r="AM32" i="2"/>
  <c r="AM31" i="2"/>
  <c r="AM38" i="2"/>
  <c r="AM17" i="2"/>
  <c r="AM4" i="2"/>
  <c r="AM24" i="2"/>
  <c r="AM46" i="2"/>
  <c r="AM19" i="2"/>
  <c r="AM23" i="2"/>
  <c r="AM51" i="2"/>
  <c r="AM30" i="2"/>
  <c r="AM47" i="2"/>
  <c r="AM13" i="2"/>
  <c r="AM29" i="2"/>
  <c r="AM26" i="2"/>
  <c r="V28" i="7"/>
  <c r="AM8" i="2"/>
  <c r="AM41" i="2"/>
  <c r="AM42" i="2"/>
  <c r="AM14" i="2"/>
  <c r="AM49" i="2"/>
  <c r="AM37" i="2"/>
  <c r="V35" i="7"/>
  <c r="V52" i="7"/>
  <c r="AM18" i="2"/>
  <c r="AM20" i="2"/>
  <c r="AM36" i="2"/>
  <c r="AM15" i="2"/>
  <c r="AM21" i="2"/>
  <c r="AM34" i="2"/>
  <c r="Y6" i="7"/>
  <c r="AD6" i="7" s="1"/>
  <c r="L5" i="7"/>
  <c r="Q5" i="7" s="1"/>
  <c r="N5" i="7"/>
  <c r="S5" i="7" s="1"/>
  <c r="AG4" i="2"/>
  <c r="T4" i="7"/>
  <c r="U4" i="7" s="1"/>
  <c r="V4" i="7" s="1"/>
  <c r="AH4" i="2"/>
  <c r="J5" i="7"/>
  <c r="O5" i="7" s="1"/>
  <c r="J3" i="7"/>
  <c r="O3" i="7" s="1"/>
  <c r="L3" i="7"/>
  <c r="Q3" i="7" s="1"/>
  <c r="T8" i="7"/>
  <c r="U8" i="7" s="1"/>
  <c r="V8" i="7" s="1"/>
  <c r="T9" i="7"/>
  <c r="U9" i="7" s="1"/>
  <c r="V9" i="7" s="1"/>
  <c r="W8" i="7"/>
  <c r="AB8" i="7" s="1"/>
  <c r="T7" i="7"/>
  <c r="U7" i="7" s="1"/>
  <c r="V7" i="7" s="1"/>
  <c r="W6" i="7"/>
  <c r="AB6" i="7" s="1"/>
  <c r="X6" i="7"/>
  <c r="AC6" i="7" s="1"/>
  <c r="W5" i="7"/>
  <c r="AB5" i="7" s="1"/>
  <c r="X5" i="7"/>
  <c r="AC5" i="7" s="1"/>
  <c r="W4" i="7"/>
  <c r="AB4" i="7" s="1"/>
  <c r="X4" i="7"/>
  <c r="AC4" i="7" s="1"/>
  <c r="Y9" i="7" l="1"/>
  <c r="AD9" i="7" s="1"/>
  <c r="AA9" i="7"/>
  <c r="AF9" i="7" s="1"/>
  <c r="Y8" i="7"/>
  <c r="AD8" i="7" s="1"/>
  <c r="AA8" i="7"/>
  <c r="AF8" i="7" s="1"/>
  <c r="Y7" i="7"/>
  <c r="AD7" i="7" s="1"/>
  <c r="AA7" i="7"/>
  <c r="AF7" i="7" s="1"/>
  <c r="T5" i="7"/>
  <c r="U5" i="7" s="1"/>
  <c r="V5" i="7" s="1"/>
  <c r="Y4" i="7"/>
  <c r="AD4" i="7" s="1"/>
  <c r="AA4" i="7"/>
  <c r="AF4" i="7" s="1"/>
  <c r="T3" i="7"/>
  <c r="U3" i="7" s="1"/>
  <c r="V3" i="7" s="1"/>
  <c r="X3" i="7"/>
  <c r="AC3" i="7" s="1"/>
  <c r="W3" i="7"/>
  <c r="AB3" i="7" s="1"/>
  <c r="X8" i="7"/>
  <c r="AC8" i="7" s="1"/>
  <c r="X9" i="7"/>
  <c r="AC9" i="7" s="1"/>
  <c r="W9" i="7"/>
  <c r="AB9" i="7" s="1"/>
  <c r="AG9" i="7" s="1"/>
  <c r="AG8" i="7"/>
  <c r="X7" i="7"/>
  <c r="AC7" i="7" s="1"/>
  <c r="W7" i="7"/>
  <c r="AB7" i="7" s="1"/>
  <c r="AG7" i="7" s="1"/>
  <c r="AG6" i="7"/>
  <c r="AG7" i="2" s="1"/>
  <c r="AG5" i="7"/>
  <c r="AG4" i="7"/>
  <c r="Y5" i="7" l="1"/>
  <c r="AD5" i="7" s="1"/>
  <c r="AA5" i="7"/>
  <c r="AF5" i="7" s="1"/>
  <c r="Y3" i="7"/>
  <c r="AD3" i="7" s="1"/>
  <c r="AA3" i="7"/>
  <c r="AF3" i="7" s="1"/>
  <c r="AF10" i="2"/>
  <c r="AG10" i="2"/>
  <c r="AG9" i="2"/>
  <c r="AF9" i="2"/>
  <c r="AG8" i="2"/>
  <c r="AF8" i="2"/>
  <c r="AF7" i="2"/>
  <c r="AH7" i="2" s="1"/>
  <c r="AG6" i="2"/>
  <c r="AF6" i="2"/>
  <c r="AG5" i="2"/>
  <c r="AF5" i="2"/>
  <c r="AH8" i="2" l="1"/>
  <c r="AH9" i="2"/>
  <c r="AH6" i="2"/>
  <c r="AH10" i="2"/>
  <c r="AH5" i="2"/>
  <c r="AH59" i="2" l="1"/>
  <c r="AH56" i="2"/>
  <c r="AH60" i="2" s="1"/>
  <c r="AI53" i="2"/>
  <c r="AI16" i="2"/>
  <c r="AI24" i="2"/>
  <c r="AI32" i="2"/>
  <c r="AI40" i="2"/>
  <c r="AI48" i="2"/>
  <c r="AI33" i="2"/>
  <c r="AI45" i="2"/>
  <c r="AI19" i="2"/>
  <c r="AI37" i="2"/>
  <c r="AI15" i="2"/>
  <c r="AI14" i="2"/>
  <c r="AI22" i="2"/>
  <c r="AI30" i="2"/>
  <c r="AI38" i="2"/>
  <c r="AI46" i="2"/>
  <c r="AI47" i="2"/>
  <c r="AI27" i="2"/>
  <c r="AI51" i="2"/>
  <c r="AI17" i="2"/>
  <c r="AI29" i="2"/>
  <c r="AI21" i="2"/>
  <c r="AI23" i="2"/>
  <c r="AI20" i="2"/>
  <c r="AI28" i="2"/>
  <c r="AI36" i="2"/>
  <c r="AI44" i="2"/>
  <c r="AI52" i="2"/>
  <c r="AI43" i="2"/>
  <c r="AI35" i="2"/>
  <c r="AI31" i="2"/>
  <c r="AI18" i="2"/>
  <c r="AI26" i="2"/>
  <c r="AI34" i="2"/>
  <c r="AI42" i="2"/>
  <c r="AI50" i="2"/>
  <c r="AI49" i="2"/>
  <c r="AI39" i="2"/>
  <c r="AI41" i="2"/>
  <c r="AI13" i="2"/>
  <c r="AI25" i="2"/>
  <c r="AH61" i="2" l="1"/>
  <c r="AI61" i="2" s="1"/>
  <c r="AI12" i="2" s="1"/>
  <c r="AK13" i="2"/>
  <c r="AL13" i="2"/>
  <c r="E13" i="2" s="1"/>
  <c r="AJ13" i="2"/>
  <c r="AJ41" i="2"/>
  <c r="AK41" i="2"/>
  <c r="AL41" i="2"/>
  <c r="E41" i="2" s="1"/>
  <c r="AK39" i="2"/>
  <c r="AL39" i="2"/>
  <c r="E39" i="2" s="1"/>
  <c r="AJ39" i="2"/>
  <c r="AL50" i="2"/>
  <c r="E50" i="2" s="1"/>
  <c r="AJ50" i="2"/>
  <c r="AK50" i="2"/>
  <c r="AJ34" i="2"/>
  <c r="AL34" i="2"/>
  <c r="E34" i="2" s="1"/>
  <c r="AK34" i="2"/>
  <c r="AK18" i="2"/>
  <c r="AL18" i="2"/>
  <c r="E18" i="2" s="1"/>
  <c r="AJ18" i="2"/>
  <c r="AL35" i="2"/>
  <c r="E35" i="2" s="1"/>
  <c r="AJ35" i="2"/>
  <c r="AK35" i="2"/>
  <c r="AK52" i="2"/>
  <c r="AJ52" i="2"/>
  <c r="AL52" i="2"/>
  <c r="E52" i="2" s="1"/>
  <c r="AK36" i="2"/>
  <c r="AJ36" i="2"/>
  <c r="AL36" i="2"/>
  <c r="E36" i="2" s="1"/>
  <c r="AL20" i="2"/>
  <c r="E20" i="2" s="1"/>
  <c r="AK20" i="2"/>
  <c r="AJ20" i="2"/>
  <c r="AK23" i="2"/>
  <c r="AL23" i="2"/>
  <c r="E23" i="2" s="1"/>
  <c r="AJ23" i="2"/>
  <c r="AK29" i="2"/>
  <c r="AL29" i="2"/>
  <c r="E29" i="2" s="1"/>
  <c r="AJ29" i="2"/>
  <c r="AK27" i="2"/>
  <c r="AL27" i="2"/>
  <c r="E27" i="2" s="1"/>
  <c r="AJ27" i="2"/>
  <c r="AJ38" i="2"/>
  <c r="AL38" i="2"/>
  <c r="E38" i="2" s="1"/>
  <c r="AK38" i="2"/>
  <c r="AK22" i="2"/>
  <c r="AJ22" i="2"/>
  <c r="AL22" i="2"/>
  <c r="E22" i="2" s="1"/>
  <c r="AL15" i="2"/>
  <c r="E15" i="2" s="1"/>
  <c r="AJ15" i="2"/>
  <c r="AK15" i="2"/>
  <c r="AL19" i="2"/>
  <c r="E19" i="2" s="1"/>
  <c r="AJ19" i="2"/>
  <c r="AK19" i="2"/>
  <c r="AK33" i="2"/>
  <c r="AL33" i="2"/>
  <c r="E33" i="2" s="1"/>
  <c r="AJ33" i="2"/>
  <c r="AK40" i="2"/>
  <c r="AJ40" i="2"/>
  <c r="AL40" i="2"/>
  <c r="E40" i="2" s="1"/>
  <c r="AK24" i="2"/>
  <c r="AJ24" i="2"/>
  <c r="AL24" i="2"/>
  <c r="E24" i="2" s="1"/>
  <c r="AK53" i="2"/>
  <c r="AL53" i="2"/>
  <c r="E53" i="2" s="1"/>
  <c r="AJ53" i="2"/>
  <c r="AK25" i="2"/>
  <c r="AL25" i="2"/>
  <c r="E25" i="2" s="1"/>
  <c r="AJ25" i="2"/>
  <c r="AJ49" i="2"/>
  <c r="AK49" i="2"/>
  <c r="AL49" i="2"/>
  <c r="E49" i="2" s="1"/>
  <c r="AL42" i="2"/>
  <c r="E42" i="2" s="1"/>
  <c r="AK42" i="2"/>
  <c r="AJ42" i="2"/>
  <c r="AJ26" i="2"/>
  <c r="AL26" i="2"/>
  <c r="E26" i="2" s="1"/>
  <c r="AK26" i="2"/>
  <c r="AL31" i="2"/>
  <c r="E31" i="2" s="1"/>
  <c r="AK31" i="2"/>
  <c r="AJ31" i="2"/>
  <c r="AL43" i="2"/>
  <c r="E43" i="2" s="1"/>
  <c r="AK43" i="2"/>
  <c r="AJ43" i="2"/>
  <c r="AK44" i="2"/>
  <c r="AL44" i="2"/>
  <c r="E44" i="2" s="1"/>
  <c r="AJ44" i="2"/>
  <c r="AJ28" i="2"/>
  <c r="AK28" i="2"/>
  <c r="AL28" i="2"/>
  <c r="E28" i="2" s="1"/>
  <c r="AL21" i="2"/>
  <c r="E21" i="2" s="1"/>
  <c r="AK21" i="2"/>
  <c r="AJ21" i="2"/>
  <c r="AL17" i="2"/>
  <c r="E17" i="2" s="1"/>
  <c r="AJ17" i="2"/>
  <c r="AK17" i="2"/>
  <c r="AJ51" i="2"/>
  <c r="AK51" i="2"/>
  <c r="AL51" i="2"/>
  <c r="E51" i="2" s="1"/>
  <c r="AK47" i="2"/>
  <c r="AJ47" i="2"/>
  <c r="AL47" i="2"/>
  <c r="E47" i="2" s="1"/>
  <c r="AK46" i="2"/>
  <c r="AJ46" i="2"/>
  <c r="AL46" i="2"/>
  <c r="E46" i="2" s="1"/>
  <c r="AJ30" i="2"/>
  <c r="AK30" i="2"/>
  <c r="AL30" i="2"/>
  <c r="E30" i="2" s="1"/>
  <c r="AK14" i="2"/>
  <c r="AL14" i="2"/>
  <c r="E14" i="2" s="1"/>
  <c r="AJ14" i="2"/>
  <c r="AL37" i="2"/>
  <c r="E37" i="2" s="1"/>
  <c r="AK37" i="2"/>
  <c r="AJ37" i="2"/>
  <c r="AL45" i="2"/>
  <c r="E45" i="2" s="1"/>
  <c r="AK45" i="2"/>
  <c r="AJ45" i="2"/>
  <c r="AL48" i="2"/>
  <c r="E48" i="2" s="1"/>
  <c r="AK48" i="2"/>
  <c r="AJ48" i="2"/>
  <c r="AL32" i="2"/>
  <c r="E32" i="2" s="1"/>
  <c r="AJ32" i="2"/>
  <c r="AK32" i="2"/>
  <c r="AL16" i="2"/>
  <c r="E16" i="2" s="1"/>
  <c r="AJ16" i="2"/>
  <c r="AK16" i="2"/>
  <c r="AD64" i="2" l="1"/>
  <c r="AH64" i="2" s="1"/>
  <c r="U11" i="1" s="1"/>
  <c r="AI11" i="2"/>
  <c r="AI5" i="2"/>
  <c r="AI10" i="2"/>
  <c r="AI8" i="2"/>
  <c r="AI4" i="2"/>
  <c r="AK4" i="2" s="1"/>
  <c r="BB4" i="2" s="1"/>
  <c r="AL4" i="2" s="1"/>
  <c r="AJ4" i="2" s="1"/>
  <c r="AI9" i="2"/>
  <c r="AI7" i="2"/>
  <c r="AI6" i="2"/>
  <c r="BA32" i="2"/>
  <c r="BB32" i="2"/>
  <c r="H32" i="2"/>
  <c r="I32" i="2" s="1"/>
  <c r="J32" i="2"/>
  <c r="K32" i="2" s="1"/>
  <c r="BB48" i="2"/>
  <c r="BA48" i="2"/>
  <c r="J45" i="2"/>
  <c r="K45" i="2" s="1"/>
  <c r="H45" i="2"/>
  <c r="I45" i="2" s="1"/>
  <c r="BA37" i="2"/>
  <c r="BB37" i="2"/>
  <c r="BB14" i="2"/>
  <c r="BA14" i="2"/>
  <c r="BA30" i="2"/>
  <c r="BB30" i="2"/>
  <c r="J46" i="2"/>
  <c r="K46" i="2" s="1"/>
  <c r="H46" i="2"/>
  <c r="I46" i="2" s="1"/>
  <c r="BB46" i="2"/>
  <c r="BA46" i="2"/>
  <c r="J51" i="2"/>
  <c r="K51" i="2" s="1"/>
  <c r="H51" i="2"/>
  <c r="I51" i="2" s="1"/>
  <c r="J21" i="2"/>
  <c r="K21" i="2" s="1"/>
  <c r="H21" i="2"/>
  <c r="I21" i="2" s="1"/>
  <c r="J28" i="2"/>
  <c r="K28" i="2" s="1"/>
  <c r="H28" i="2"/>
  <c r="I28" i="2" s="1"/>
  <c r="J44" i="2"/>
  <c r="K44" i="2" s="1"/>
  <c r="H44" i="2"/>
  <c r="I44" i="2" s="1"/>
  <c r="J43" i="2"/>
  <c r="K43" i="2" s="1"/>
  <c r="H43" i="2"/>
  <c r="I43" i="2" s="1"/>
  <c r="BB31" i="2"/>
  <c r="BA31" i="2"/>
  <c r="J26" i="2"/>
  <c r="K26" i="2" s="1"/>
  <c r="H26" i="2"/>
  <c r="I26" i="2" s="1"/>
  <c r="J42" i="2"/>
  <c r="K42" i="2" s="1"/>
  <c r="H42" i="2"/>
  <c r="I42" i="2" s="1"/>
  <c r="BB49" i="2"/>
  <c r="BA49" i="2"/>
  <c r="BB25" i="2"/>
  <c r="BA25" i="2"/>
  <c r="J53" i="2"/>
  <c r="K53" i="2" s="1"/>
  <c r="H53" i="2"/>
  <c r="I53" i="2" s="1"/>
  <c r="H24" i="2"/>
  <c r="I24" i="2" s="1"/>
  <c r="J24" i="2"/>
  <c r="K24" i="2" s="1"/>
  <c r="BB24" i="2"/>
  <c r="BA24" i="2"/>
  <c r="BB33" i="2"/>
  <c r="BA33" i="2"/>
  <c r="BA15" i="2"/>
  <c r="BB15" i="2"/>
  <c r="J15" i="2"/>
  <c r="K15" i="2" s="1"/>
  <c r="H15" i="2"/>
  <c r="I15" i="2" s="1"/>
  <c r="BB38" i="2"/>
  <c r="BA38" i="2"/>
  <c r="BB27" i="2"/>
  <c r="BA27" i="2"/>
  <c r="BA29" i="2"/>
  <c r="BB29" i="2"/>
  <c r="J23" i="2"/>
  <c r="K23" i="2" s="1"/>
  <c r="H23" i="2"/>
  <c r="I23" i="2" s="1"/>
  <c r="J20" i="2"/>
  <c r="K20" i="2" s="1"/>
  <c r="H20" i="2"/>
  <c r="I20" i="2" s="1"/>
  <c r="J52" i="2"/>
  <c r="K52" i="2" s="1"/>
  <c r="H52" i="2"/>
  <c r="I52" i="2" s="1"/>
  <c r="BB52" i="2"/>
  <c r="BA52" i="2"/>
  <c r="H18" i="2"/>
  <c r="I18" i="2" s="1"/>
  <c r="J18" i="2"/>
  <c r="K18" i="2" s="1"/>
  <c r="BA34" i="2"/>
  <c r="BB34" i="2"/>
  <c r="BB39" i="2"/>
  <c r="BA39" i="2"/>
  <c r="BA41" i="2"/>
  <c r="BB41" i="2"/>
  <c r="BA13" i="2"/>
  <c r="BB13" i="2"/>
  <c r="BA16" i="2"/>
  <c r="BB16" i="2"/>
  <c r="H16" i="2"/>
  <c r="I16" i="2" s="1"/>
  <c r="J16" i="2"/>
  <c r="K16" i="2" s="1"/>
  <c r="J48" i="2"/>
  <c r="K48" i="2" s="1"/>
  <c r="H48" i="2"/>
  <c r="I48" i="2" s="1"/>
  <c r="BA45" i="2"/>
  <c r="BB45" i="2"/>
  <c r="H37" i="2"/>
  <c r="I37" i="2" s="1"/>
  <c r="J37" i="2"/>
  <c r="K37" i="2" s="1"/>
  <c r="H14" i="2"/>
  <c r="I14" i="2" s="1"/>
  <c r="J14" i="2"/>
  <c r="K14" i="2" s="1"/>
  <c r="J30" i="2"/>
  <c r="K30" i="2" s="1"/>
  <c r="H30" i="2"/>
  <c r="I30" i="2" s="1"/>
  <c r="H47" i="2"/>
  <c r="I47" i="2" s="1"/>
  <c r="J47" i="2"/>
  <c r="K47" i="2" s="1"/>
  <c r="BB47" i="2"/>
  <c r="BA47" i="2"/>
  <c r="BB51" i="2"/>
  <c r="BA51" i="2"/>
  <c r="BB17" i="2"/>
  <c r="BA17" i="2"/>
  <c r="J17" i="2"/>
  <c r="K17" i="2" s="1"/>
  <c r="H17" i="2"/>
  <c r="I17" i="2" s="1"/>
  <c r="BB21" i="2"/>
  <c r="BA21" i="2"/>
  <c r="BB28" i="2"/>
  <c r="BA28" i="2"/>
  <c r="BB44" i="2"/>
  <c r="BA44" i="2"/>
  <c r="BB43" i="2"/>
  <c r="BA43" i="2"/>
  <c r="J31" i="2"/>
  <c r="K31" i="2" s="1"/>
  <c r="H31" i="2"/>
  <c r="I31" i="2" s="1"/>
  <c r="BA26" i="2"/>
  <c r="BB26" i="2"/>
  <c r="BA42" i="2"/>
  <c r="BB42" i="2"/>
  <c r="J49" i="2"/>
  <c r="K49" i="2" s="1"/>
  <c r="H49" i="2"/>
  <c r="I49" i="2" s="1"/>
  <c r="J25" i="2"/>
  <c r="K25" i="2" s="1"/>
  <c r="H25" i="2"/>
  <c r="I25" i="2" s="1"/>
  <c r="BB53" i="2"/>
  <c r="BA53" i="2"/>
  <c r="J40" i="2"/>
  <c r="K40" i="2" s="1"/>
  <c r="H40" i="2"/>
  <c r="I40" i="2" s="1"/>
  <c r="BB40" i="2"/>
  <c r="BA40" i="2"/>
  <c r="J33" i="2"/>
  <c r="K33" i="2" s="1"/>
  <c r="H33" i="2"/>
  <c r="I33" i="2" s="1"/>
  <c r="BA19" i="2"/>
  <c r="BB19" i="2"/>
  <c r="H19" i="2"/>
  <c r="I19" i="2" s="1"/>
  <c r="J19" i="2"/>
  <c r="K19" i="2" s="1"/>
  <c r="H22" i="2"/>
  <c r="I22" i="2" s="1"/>
  <c r="J22" i="2"/>
  <c r="K22" i="2" s="1"/>
  <c r="BB22" i="2"/>
  <c r="BA22" i="2"/>
  <c r="J38" i="2"/>
  <c r="K38" i="2" s="1"/>
  <c r="H38" i="2"/>
  <c r="I38" i="2" s="1"/>
  <c r="J27" i="2"/>
  <c r="K27" i="2" s="1"/>
  <c r="H27" i="2"/>
  <c r="I27" i="2" s="1"/>
  <c r="H29" i="2"/>
  <c r="I29" i="2" s="1"/>
  <c r="J29" i="2"/>
  <c r="K29" i="2" s="1"/>
  <c r="BA23" i="2"/>
  <c r="BB23" i="2"/>
  <c r="BA20" i="2"/>
  <c r="BB20" i="2"/>
  <c r="J36" i="2"/>
  <c r="K36" i="2" s="1"/>
  <c r="H36" i="2"/>
  <c r="I36" i="2" s="1"/>
  <c r="BB36" i="2"/>
  <c r="BA36" i="2"/>
  <c r="BA35" i="2"/>
  <c r="BB35" i="2"/>
  <c r="J35" i="2"/>
  <c r="K35" i="2" s="1"/>
  <c r="H35" i="2"/>
  <c r="I35" i="2" s="1"/>
  <c r="BA18" i="2"/>
  <c r="BB18" i="2"/>
  <c r="H34" i="2"/>
  <c r="I34" i="2" s="1"/>
  <c r="J34" i="2"/>
  <c r="K34" i="2" s="1"/>
  <c r="BB50" i="2"/>
  <c r="BA50" i="2"/>
  <c r="J50" i="2"/>
  <c r="K50" i="2" s="1"/>
  <c r="H50" i="2"/>
  <c r="I50" i="2" s="1"/>
  <c r="J39" i="2"/>
  <c r="K39" i="2" s="1"/>
  <c r="H39" i="2"/>
  <c r="I39" i="2" s="1"/>
  <c r="H41" i="2"/>
  <c r="I41" i="2" s="1"/>
  <c r="J41" i="2"/>
  <c r="K41" i="2" s="1"/>
  <c r="H13" i="2"/>
  <c r="I13" i="2" s="1"/>
  <c r="J13" i="2"/>
  <c r="K13" i="2" s="1"/>
  <c r="AK5" i="2" l="1"/>
  <c r="BA5" i="2" s="1"/>
  <c r="BA4" i="2"/>
  <c r="AI62" i="2"/>
  <c r="AI64" i="2"/>
  <c r="AJ64" i="2" s="1"/>
  <c r="AK64" i="2" s="1"/>
  <c r="V11" i="1" s="1"/>
  <c r="E4" i="2"/>
  <c r="J4" i="2" s="1"/>
  <c r="K4" i="2" s="1"/>
  <c r="AS4" i="2"/>
  <c r="AU4" i="2"/>
  <c r="BB5" i="2" l="1"/>
  <c r="AL5" i="2" s="1"/>
  <c r="AJ5" i="2" s="1"/>
  <c r="AK6" i="2" s="1"/>
  <c r="AL64" i="2"/>
  <c r="AM64" i="2" s="1"/>
  <c r="W11" i="1" s="1"/>
  <c r="H4" i="2"/>
  <c r="I4" i="2" s="1"/>
  <c r="E5" i="2" l="1"/>
  <c r="J5" i="2" s="1"/>
  <c r="K5" i="2" s="1"/>
  <c r="AU5" i="2"/>
  <c r="AS5" i="2"/>
  <c r="BA6" i="2"/>
  <c r="BB6" i="2"/>
  <c r="AL6" i="2" s="1"/>
  <c r="H5" i="2" l="1"/>
  <c r="I5" i="2" s="1"/>
  <c r="AJ6" i="2"/>
  <c r="AK7" i="2" s="1"/>
  <c r="AU6" i="2"/>
  <c r="E6" i="2"/>
  <c r="AS6" i="2"/>
  <c r="J6" i="2" l="1"/>
  <c r="K6" i="2" s="1"/>
  <c r="H6" i="2"/>
  <c r="I6" i="2" s="1"/>
  <c r="BB7" i="2"/>
  <c r="AL7" i="2" s="1"/>
  <c r="BA7" i="2"/>
  <c r="AJ7" i="2" l="1"/>
  <c r="AK8" i="2" s="1"/>
  <c r="AS7" i="2"/>
  <c r="E7" i="2"/>
  <c r="AU7" i="2"/>
  <c r="J7" i="2" l="1"/>
  <c r="K7" i="2" s="1"/>
  <c r="H7" i="2"/>
  <c r="I7" i="2" s="1"/>
  <c r="BB8" i="2"/>
  <c r="AL8" i="2" s="1"/>
  <c r="BA8" i="2"/>
  <c r="AJ8" i="2" l="1"/>
  <c r="AK9" i="2" s="1"/>
  <c r="E8" i="2"/>
  <c r="AU8" i="2"/>
  <c r="AS8" i="2"/>
  <c r="BA9" i="2" l="1"/>
  <c r="BB9" i="2"/>
  <c r="AL9" i="2" s="1"/>
  <c r="H8" i="2"/>
  <c r="I8" i="2" s="1"/>
  <c r="J8" i="2"/>
  <c r="K8" i="2" s="1"/>
  <c r="AJ9" i="2" l="1"/>
  <c r="AK10" i="2" s="1"/>
  <c r="AS9" i="2"/>
  <c r="E9" i="2"/>
  <c r="AU9" i="2"/>
  <c r="J9" i="2" l="1"/>
  <c r="K9" i="2" s="1"/>
  <c r="H9" i="2"/>
  <c r="I9" i="2" s="1"/>
  <c r="BB10" i="2"/>
  <c r="AL10" i="2" s="1"/>
  <c r="BA10" i="2"/>
  <c r="AJ10" i="2" l="1"/>
  <c r="AK11" i="2" s="1"/>
  <c r="E10" i="2"/>
  <c r="AU10" i="2"/>
  <c r="AS10" i="2"/>
  <c r="BB11" i="2" l="1"/>
  <c r="AL11" i="2" s="1"/>
  <c r="BA11" i="2"/>
  <c r="H10" i="2"/>
  <c r="I10" i="2" s="1"/>
  <c r="J10" i="2"/>
  <c r="K10" i="2" s="1"/>
  <c r="AU11" i="2" l="1"/>
  <c r="AS11" i="2"/>
  <c r="E11" i="2"/>
  <c r="AJ11" i="2"/>
  <c r="AK12" i="2" s="1"/>
  <c r="BA12" i="2" l="1"/>
  <c r="BB12" i="2"/>
  <c r="AL12" i="2" s="1"/>
  <c r="H11" i="2"/>
  <c r="I11" i="2" s="1"/>
  <c r="J11" i="2"/>
  <c r="K11" i="2" s="1"/>
  <c r="AU12" i="2" l="1"/>
  <c r="AS12" i="2"/>
  <c r="E12" i="2"/>
  <c r="AJ12" i="2"/>
  <c r="H12" i="2" l="1"/>
  <c r="I12" i="2" s="1"/>
  <c r="J12" i="2"/>
  <c r="K12" i="2" s="1"/>
  <c r="K62" i="2" l="1"/>
  <c r="I62" i="2"/>
  <c r="AN10" i="2" l="1"/>
  <c r="AN13" i="2"/>
  <c r="AN20" i="2"/>
  <c r="AN30" i="2"/>
  <c r="AN50" i="2"/>
  <c r="AN33" i="2"/>
  <c r="AN26" i="2"/>
  <c r="AN31" i="2"/>
  <c r="AN48" i="2"/>
  <c r="AN14" i="2"/>
  <c r="AN39" i="2"/>
  <c r="AN29" i="2"/>
  <c r="AN52" i="2"/>
  <c r="AN27" i="2"/>
  <c r="AN47" i="2"/>
  <c r="L62" i="2"/>
  <c r="AN53" i="2"/>
  <c r="AN28" i="2"/>
  <c r="AN42" i="2"/>
  <c r="AN36" i="2"/>
  <c r="AN22" i="2"/>
  <c r="AN51" i="2"/>
  <c r="AN5" i="2"/>
  <c r="AN7" i="2"/>
  <c r="AN9" i="2"/>
  <c r="AN35" i="2"/>
  <c r="AN11" i="2"/>
  <c r="AN8" i="2"/>
  <c r="AN4" i="2"/>
  <c r="AN49" i="2"/>
  <c r="AN15" i="2"/>
  <c r="AN18" i="2"/>
  <c r="AN37" i="2"/>
  <c r="AN34" i="2"/>
  <c r="AN23" i="2"/>
  <c r="AN32" i="2"/>
  <c r="AN44" i="2"/>
  <c r="AN25" i="2"/>
  <c r="AN19" i="2"/>
  <c r="AN43" i="2"/>
  <c r="AN41" i="2"/>
  <c r="AN45" i="2"/>
  <c r="AN38" i="2"/>
  <c r="AN17" i="2"/>
  <c r="AN16" i="2"/>
  <c r="AN21" i="2"/>
  <c r="AN46" i="2"/>
  <c r="AN24" i="2"/>
  <c r="AN40" i="2"/>
  <c r="AN6" i="2"/>
  <c r="AO15" i="2"/>
  <c r="AV15" i="2" s="1"/>
  <c r="AX15" i="2" s="1"/>
  <c r="AY15" i="2" s="1"/>
  <c r="AO19" i="2"/>
  <c r="AV19" i="2" s="1"/>
  <c r="AX19" i="2" s="1"/>
  <c r="AY19" i="2" s="1"/>
  <c r="AO39" i="2"/>
  <c r="AV39" i="2" s="1"/>
  <c r="AX39" i="2" s="1"/>
  <c r="AY39" i="2" s="1"/>
  <c r="AO33" i="2"/>
  <c r="AV33" i="2" s="1"/>
  <c r="AX33" i="2" s="1"/>
  <c r="AY33" i="2" s="1"/>
  <c r="AO28" i="2"/>
  <c r="AV28" i="2" s="1"/>
  <c r="AX28" i="2" s="1"/>
  <c r="AY28" i="2" s="1"/>
  <c r="AO16" i="2"/>
  <c r="AV16" i="2" s="1"/>
  <c r="AX16" i="2" s="1"/>
  <c r="AY16" i="2" s="1"/>
  <c r="AO24" i="2"/>
  <c r="AV24" i="2" s="1"/>
  <c r="AX24" i="2" s="1"/>
  <c r="AY24" i="2" s="1"/>
  <c r="AO50" i="2"/>
  <c r="AV50" i="2" s="1"/>
  <c r="AX50" i="2" s="1"/>
  <c r="AY50" i="2" s="1"/>
  <c r="AO17" i="2"/>
  <c r="AV17" i="2" s="1"/>
  <c r="AX17" i="2" s="1"/>
  <c r="AY17" i="2" s="1"/>
  <c r="AO36" i="2"/>
  <c r="AV36" i="2" s="1"/>
  <c r="AX36" i="2" s="1"/>
  <c r="AY36" i="2" s="1"/>
  <c r="AO4" i="2"/>
  <c r="AO26" i="2"/>
  <c r="AV26" i="2" s="1"/>
  <c r="AX26" i="2" s="1"/>
  <c r="AY26" i="2" s="1"/>
  <c r="AO25" i="2"/>
  <c r="AV25" i="2" s="1"/>
  <c r="AX25" i="2" s="1"/>
  <c r="AY25" i="2" s="1"/>
  <c r="AO41" i="2"/>
  <c r="AV41" i="2" s="1"/>
  <c r="AX41" i="2" s="1"/>
  <c r="AY41" i="2" s="1"/>
  <c r="AO29" i="2"/>
  <c r="AV29" i="2" s="1"/>
  <c r="AX29" i="2" s="1"/>
  <c r="AY29" i="2" s="1"/>
  <c r="AO40" i="2"/>
  <c r="AV40" i="2" s="1"/>
  <c r="AX40" i="2" s="1"/>
  <c r="AY40" i="2" s="1"/>
  <c r="AO34" i="2"/>
  <c r="AV34" i="2" s="1"/>
  <c r="AX34" i="2" s="1"/>
  <c r="AY34" i="2" s="1"/>
  <c r="AO43" i="2"/>
  <c r="AV43" i="2" s="1"/>
  <c r="AX43" i="2" s="1"/>
  <c r="AY43" i="2" s="1"/>
  <c r="AO53" i="2"/>
  <c r="AV53" i="2" s="1"/>
  <c r="AX53" i="2" s="1"/>
  <c r="AY53" i="2" s="1"/>
  <c r="AO35" i="2"/>
  <c r="AV35" i="2" s="1"/>
  <c r="AX35" i="2" s="1"/>
  <c r="AY35" i="2" s="1"/>
  <c r="AO42" i="2"/>
  <c r="AV42" i="2" s="1"/>
  <c r="AX42" i="2" s="1"/>
  <c r="AY42" i="2" s="1"/>
  <c r="AO6" i="2"/>
  <c r="AV6" i="2" s="1"/>
  <c r="AO8" i="2"/>
  <c r="AV8" i="2" s="1"/>
  <c r="AO10" i="2"/>
  <c r="AV10" i="2" s="1"/>
  <c r="AO37" i="2"/>
  <c r="AV37" i="2" s="1"/>
  <c r="AX37" i="2" s="1"/>
  <c r="AY37" i="2" s="1"/>
  <c r="AO22" i="2"/>
  <c r="AV22" i="2" s="1"/>
  <c r="AX22" i="2" s="1"/>
  <c r="AY22" i="2" s="1"/>
  <c r="AO14" i="2"/>
  <c r="AV14" i="2" s="1"/>
  <c r="AX14" i="2" s="1"/>
  <c r="AY14" i="2" s="1"/>
  <c r="AO44" i="2"/>
  <c r="AV44" i="2" s="1"/>
  <c r="AX44" i="2" s="1"/>
  <c r="AY44" i="2" s="1"/>
  <c r="AO27" i="2"/>
  <c r="AV27" i="2" s="1"/>
  <c r="AX27" i="2" s="1"/>
  <c r="AY27" i="2" s="1"/>
  <c r="AO20" i="2"/>
  <c r="AV20" i="2" s="1"/>
  <c r="AX20" i="2" s="1"/>
  <c r="AY20" i="2" s="1"/>
  <c r="AO32" i="2"/>
  <c r="AV32" i="2" s="1"/>
  <c r="AX32" i="2" s="1"/>
  <c r="AY32" i="2" s="1"/>
  <c r="AO38" i="2"/>
  <c r="AV38" i="2" s="1"/>
  <c r="AX38" i="2" s="1"/>
  <c r="AY38" i="2" s="1"/>
  <c r="AO30" i="2"/>
  <c r="AV30" i="2" s="1"/>
  <c r="AX30" i="2" s="1"/>
  <c r="AY30" i="2" s="1"/>
  <c r="AO49" i="2"/>
  <c r="AV49" i="2" s="1"/>
  <c r="AX49" i="2" s="1"/>
  <c r="AY49" i="2" s="1"/>
  <c r="AO46" i="2"/>
  <c r="AV46" i="2" s="1"/>
  <c r="AX46" i="2" s="1"/>
  <c r="AY46" i="2" s="1"/>
  <c r="AO47" i="2"/>
  <c r="AV47" i="2" s="1"/>
  <c r="AX47" i="2" s="1"/>
  <c r="AY47" i="2" s="1"/>
  <c r="AO11" i="2"/>
  <c r="AV11" i="2" s="1"/>
  <c r="AO48" i="2"/>
  <c r="AV48" i="2" s="1"/>
  <c r="AX48" i="2" s="1"/>
  <c r="AY48" i="2" s="1"/>
  <c r="AO21" i="2"/>
  <c r="AV21" i="2" s="1"/>
  <c r="AX21" i="2" s="1"/>
  <c r="AY21" i="2" s="1"/>
  <c r="AO45" i="2"/>
  <c r="AV45" i="2" s="1"/>
  <c r="AX45" i="2" s="1"/>
  <c r="AY45" i="2" s="1"/>
  <c r="AO23" i="2"/>
  <c r="AV23" i="2" s="1"/>
  <c r="AX23" i="2" s="1"/>
  <c r="AY23" i="2" s="1"/>
  <c r="AO52" i="2"/>
  <c r="AV52" i="2" s="1"/>
  <c r="AX52" i="2" s="1"/>
  <c r="AY52" i="2" s="1"/>
  <c r="AO51" i="2"/>
  <c r="AV51" i="2" s="1"/>
  <c r="AX51" i="2" s="1"/>
  <c r="AY51" i="2" s="1"/>
  <c r="AO31" i="2"/>
  <c r="AV31" i="2" s="1"/>
  <c r="AX31" i="2" s="1"/>
  <c r="AY31" i="2" s="1"/>
  <c r="AO13" i="2"/>
  <c r="AV13" i="2" s="1"/>
  <c r="AO18" i="2"/>
  <c r="AV18" i="2" s="1"/>
  <c r="AX18" i="2" s="1"/>
  <c r="AY18" i="2" s="1"/>
  <c r="AO5" i="2"/>
  <c r="AV5" i="2" s="1"/>
  <c r="AO7" i="2"/>
  <c r="AV7" i="2" s="1"/>
  <c r="AO9" i="2"/>
  <c r="AV9" i="2" s="1"/>
  <c r="AN12" i="2"/>
  <c r="AO12" i="2"/>
  <c r="AV12" i="2" s="1"/>
  <c r="AP12" i="2" l="1"/>
  <c r="AT12" i="2"/>
  <c r="AT6" i="2"/>
  <c r="AP6" i="2"/>
  <c r="AP24" i="2"/>
  <c r="AT24" i="2"/>
  <c r="AW24" i="2" s="1"/>
  <c r="AZ24" i="2" s="1"/>
  <c r="AP21" i="2"/>
  <c r="AT21" i="2"/>
  <c r="AW21" i="2" s="1"/>
  <c r="AZ21" i="2" s="1"/>
  <c r="AT17" i="2"/>
  <c r="AW17" i="2" s="1"/>
  <c r="AZ17" i="2" s="1"/>
  <c r="AP17" i="2"/>
  <c r="AP45" i="2"/>
  <c r="AT45" i="2"/>
  <c r="AW45" i="2" s="1"/>
  <c r="AZ45" i="2" s="1"/>
  <c r="AT43" i="2"/>
  <c r="AW43" i="2" s="1"/>
  <c r="AZ43" i="2" s="1"/>
  <c r="AP43" i="2"/>
  <c r="AP25" i="2"/>
  <c r="AT25" i="2"/>
  <c r="AW25" i="2" s="1"/>
  <c r="AZ25" i="2" s="1"/>
  <c r="AP32" i="2"/>
  <c r="AT32" i="2"/>
  <c r="AW32" i="2" s="1"/>
  <c r="AZ32" i="2" s="1"/>
  <c r="AP34" i="2"/>
  <c r="AT34" i="2"/>
  <c r="AW34" i="2" s="1"/>
  <c r="AZ34" i="2" s="1"/>
  <c r="AP18" i="2"/>
  <c r="AT18" i="2"/>
  <c r="AW18" i="2" s="1"/>
  <c r="AZ18" i="2" s="1"/>
  <c r="AT49" i="2"/>
  <c r="AW49" i="2" s="1"/>
  <c r="AZ49" i="2" s="1"/>
  <c r="AP49" i="2"/>
  <c r="AP8" i="2"/>
  <c r="AT8" i="2"/>
  <c r="AP35" i="2"/>
  <c r="AT35" i="2"/>
  <c r="AW35" i="2" s="1"/>
  <c r="AZ35" i="2" s="1"/>
  <c r="AP7" i="2"/>
  <c r="AT7" i="2"/>
  <c r="AT51" i="2"/>
  <c r="AW51" i="2" s="1"/>
  <c r="AZ51" i="2" s="1"/>
  <c r="AP51" i="2"/>
  <c r="AP36" i="2"/>
  <c r="AT36" i="2"/>
  <c r="AW36" i="2" s="1"/>
  <c r="AZ36" i="2" s="1"/>
  <c r="AT28" i="2"/>
  <c r="AW28" i="2" s="1"/>
  <c r="AZ28" i="2" s="1"/>
  <c r="AP28" i="2"/>
  <c r="U7" i="1"/>
  <c r="L68" i="2"/>
  <c r="U10" i="1" s="1"/>
  <c r="AT27" i="2"/>
  <c r="AW27" i="2" s="1"/>
  <c r="AZ27" i="2" s="1"/>
  <c r="AP27" i="2"/>
  <c r="AT29" i="2"/>
  <c r="AW29" i="2" s="1"/>
  <c r="AZ29" i="2" s="1"/>
  <c r="AP29" i="2"/>
  <c r="AT14" i="2"/>
  <c r="AW14" i="2" s="1"/>
  <c r="AZ14" i="2" s="1"/>
  <c r="AP14" i="2"/>
  <c r="AP31" i="2"/>
  <c r="AT31" i="2"/>
  <c r="AW31" i="2" s="1"/>
  <c r="AZ31" i="2" s="1"/>
  <c r="AT33" i="2"/>
  <c r="AW33" i="2" s="1"/>
  <c r="AZ33" i="2" s="1"/>
  <c r="AP33" i="2"/>
  <c r="AT30" i="2"/>
  <c r="AW30" i="2" s="1"/>
  <c r="AZ30" i="2" s="1"/>
  <c r="AP30" i="2"/>
  <c r="AT13" i="2"/>
  <c r="AP13" i="2"/>
  <c r="AO62" i="2"/>
  <c r="AV4" i="2"/>
  <c r="AP40" i="2"/>
  <c r="AT40" i="2"/>
  <c r="AW40" i="2" s="1"/>
  <c r="AZ40" i="2" s="1"/>
  <c r="AP46" i="2"/>
  <c r="AT46" i="2"/>
  <c r="AW46" i="2" s="1"/>
  <c r="AZ46" i="2" s="1"/>
  <c r="AT16" i="2"/>
  <c r="AW16" i="2" s="1"/>
  <c r="AZ16" i="2" s="1"/>
  <c r="AP16" i="2"/>
  <c r="AT38" i="2"/>
  <c r="AW38" i="2" s="1"/>
  <c r="AZ38" i="2" s="1"/>
  <c r="AP38" i="2"/>
  <c r="AP41" i="2"/>
  <c r="AT41" i="2"/>
  <c r="AW41" i="2" s="1"/>
  <c r="AZ41" i="2" s="1"/>
  <c r="AT19" i="2"/>
  <c r="AW19" i="2" s="1"/>
  <c r="AZ19" i="2" s="1"/>
  <c r="AP19" i="2"/>
  <c r="AT44" i="2"/>
  <c r="AW44" i="2" s="1"/>
  <c r="AZ44" i="2" s="1"/>
  <c r="AP44" i="2"/>
  <c r="AT23" i="2"/>
  <c r="AW23" i="2" s="1"/>
  <c r="AZ23" i="2" s="1"/>
  <c r="AP23" i="2"/>
  <c r="AT37" i="2"/>
  <c r="AW37" i="2" s="1"/>
  <c r="AZ37" i="2" s="1"/>
  <c r="AP37" i="2"/>
  <c r="AT15" i="2"/>
  <c r="AW15" i="2" s="1"/>
  <c r="AZ15" i="2" s="1"/>
  <c r="AP15" i="2"/>
  <c r="AT4" i="2"/>
  <c r="AN62" i="2"/>
  <c r="AP4" i="2"/>
  <c r="AT11" i="2"/>
  <c r="AP11" i="2"/>
  <c r="AT9" i="2"/>
  <c r="AP9" i="2"/>
  <c r="AT5" i="2"/>
  <c r="AP5" i="2"/>
  <c r="AP22" i="2"/>
  <c r="AT22" i="2"/>
  <c r="AW22" i="2" s="1"/>
  <c r="AZ22" i="2" s="1"/>
  <c r="AP42" i="2"/>
  <c r="AT42" i="2"/>
  <c r="AW42" i="2" s="1"/>
  <c r="AZ42" i="2" s="1"/>
  <c r="AP53" i="2"/>
  <c r="AT53" i="2"/>
  <c r="AW53" i="2" s="1"/>
  <c r="AZ53" i="2" s="1"/>
  <c r="AP47" i="2"/>
  <c r="AT47" i="2"/>
  <c r="AW47" i="2" s="1"/>
  <c r="AZ47" i="2" s="1"/>
  <c r="AT52" i="2"/>
  <c r="AW52" i="2" s="1"/>
  <c r="AZ52" i="2" s="1"/>
  <c r="AP52" i="2"/>
  <c r="AP39" i="2"/>
  <c r="AT39" i="2"/>
  <c r="AW39" i="2" s="1"/>
  <c r="AZ39" i="2" s="1"/>
  <c r="AP48" i="2"/>
  <c r="AT48" i="2"/>
  <c r="AW48" i="2" s="1"/>
  <c r="AZ48" i="2" s="1"/>
  <c r="AP26" i="2"/>
  <c r="AT26" i="2"/>
  <c r="AW26" i="2" s="1"/>
  <c r="AZ26" i="2" s="1"/>
  <c r="AP50" i="2"/>
  <c r="AT50" i="2"/>
  <c r="AW50" i="2" s="1"/>
  <c r="AZ50" i="2" s="1"/>
  <c r="AT20" i="2"/>
  <c r="AW20" i="2" s="1"/>
  <c r="AZ20" i="2" s="1"/>
  <c r="AP20" i="2"/>
  <c r="AT10" i="2"/>
  <c r="AP10" i="2"/>
  <c r="AV62" i="2" l="1"/>
  <c r="AX4" i="2"/>
  <c r="AW4" i="2"/>
  <c r="AT62" i="2"/>
  <c r="AW62" i="2" s="1"/>
  <c r="AW63" i="2" s="1"/>
  <c r="AZ4" i="2" l="1"/>
  <c r="V13" i="1"/>
  <c r="AY4" i="2"/>
  <c r="U13" i="1"/>
  <c r="CH4" i="2" l="1"/>
  <c r="CE54" i="2"/>
  <c r="AX5" i="2"/>
  <c r="CL54" i="2"/>
  <c r="CI4" i="2"/>
  <c r="AW5" i="2"/>
  <c r="AZ5" i="2" l="1"/>
  <c r="V14" i="1"/>
  <c r="AY5" i="2"/>
  <c r="U14" i="1"/>
  <c r="CH5" i="2" l="1"/>
  <c r="AX6" i="2"/>
  <c r="AW6" i="2"/>
  <c r="CI5" i="2"/>
  <c r="AY6" i="2" l="1"/>
  <c r="U15" i="1"/>
  <c r="AZ6" i="2"/>
  <c r="V15" i="1"/>
  <c r="CG5" i="2"/>
  <c r="CJ5" i="2"/>
  <c r="CI6" i="2" l="1"/>
  <c r="AW7" i="2"/>
  <c r="CH6" i="2"/>
  <c r="AX7" i="2"/>
  <c r="AY7" i="2" l="1"/>
  <c r="U16" i="1"/>
  <c r="AZ7" i="2"/>
  <c r="V16" i="1"/>
  <c r="CJ6" i="2"/>
  <c r="CF5" i="2"/>
  <c r="CG6" i="2"/>
  <c r="CK5" i="2"/>
  <c r="AW8" i="2" l="1"/>
  <c r="CI7" i="2"/>
  <c r="AX8" i="2"/>
  <c r="CH7" i="2"/>
  <c r="AY8" i="2" l="1"/>
  <c r="U17" i="1"/>
  <c r="AZ8" i="2"/>
  <c r="V17" i="1"/>
  <c r="CJ7" i="2"/>
  <c r="CF6" i="2"/>
  <c r="CG7" i="2"/>
  <c r="CK6" i="2"/>
  <c r="CI8" i="2" l="1"/>
  <c r="AW9" i="2"/>
  <c r="AX9" i="2"/>
  <c r="CH8" i="2"/>
  <c r="AZ9" i="2" l="1"/>
  <c r="V18" i="1"/>
  <c r="AY9" i="2"/>
  <c r="U18" i="1"/>
  <c r="CJ8" i="2"/>
  <c r="CF7" i="2"/>
  <c r="CG8" i="2"/>
  <c r="CK7" i="2"/>
  <c r="CH9" i="2" l="1"/>
  <c r="AX10" i="2"/>
  <c r="AW10" i="2"/>
  <c r="CI9" i="2"/>
  <c r="AY10" i="2" l="1"/>
  <c r="U19" i="1"/>
  <c r="AZ10" i="2"/>
  <c r="V19" i="1"/>
  <c r="CG9" i="2"/>
  <c r="CK8" i="2"/>
  <c r="CJ9" i="2"/>
  <c r="CF8" i="2"/>
  <c r="CI10" i="2" l="1"/>
  <c r="AW11" i="2"/>
  <c r="CH10" i="2"/>
  <c r="AX11" i="2"/>
  <c r="AZ11" i="2" l="1"/>
  <c r="V20" i="1"/>
  <c r="AY11" i="2"/>
  <c r="U20" i="1"/>
  <c r="CJ10" i="2"/>
  <c r="CF9" i="2"/>
  <c r="CG10" i="2"/>
  <c r="CK9" i="2"/>
  <c r="CH11" i="2" l="1"/>
  <c r="AX12" i="2"/>
  <c r="CI11" i="2"/>
  <c r="AW12" i="2"/>
  <c r="AZ12" i="2" l="1"/>
  <c r="V21" i="1"/>
  <c r="AY12" i="2"/>
  <c r="U21" i="1"/>
  <c r="CG11" i="2"/>
  <c r="CK10" i="2"/>
  <c r="CJ11" i="2"/>
  <c r="CF10" i="2"/>
  <c r="CH12" i="2" l="1"/>
  <c r="AX13" i="2"/>
  <c r="AY13" i="2" s="1"/>
  <c r="CI12" i="2"/>
  <c r="AW13" i="2"/>
  <c r="AZ13" i="2" s="1"/>
  <c r="CG12" i="2" l="1"/>
  <c r="CK12" i="2"/>
  <c r="CK11" i="2"/>
  <c r="CJ12" i="2"/>
  <c r="CF12" i="2"/>
  <c r="CF11" i="2"/>
  <c r="CK54" i="2" l="1"/>
  <c r="CG55" i="2" s="1"/>
  <c r="CG56" i="2" s="1"/>
  <c r="CF54" i="2"/>
  <c r="CJ55" i="2" s="1"/>
  <c r="CJ56" i="2" s="1"/>
  <c r="CI59" i="2" l="1"/>
  <c r="CI60" i="2" s="1"/>
  <c r="CI61" i="2" s="1"/>
  <c r="U8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Hensel Phelps Construction Company</author>
  </authors>
  <commentList>
    <comment ref="U4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MUST TYPE "RIGHT" OR "LEFT" IN THIS CELL TO IDENTIFY WHICH SIDE THE CLOSURE OBJECT IS IN COMPARISON TO THE FORWARD POINT.</t>
        </r>
      </text>
    </comment>
  </commentList>
</comments>
</file>

<file path=xl/sharedStrings.xml><?xml version="1.0" encoding="utf-8"?>
<sst xmlns="http://schemas.openxmlformats.org/spreadsheetml/2006/main" count="154" uniqueCount="128">
  <si>
    <t>Pt #</t>
  </si>
  <si>
    <t>TRAVERSE INFORMATION</t>
  </si>
  <si>
    <t>LEOC</t>
  </si>
  <si>
    <t>SEC</t>
  </si>
  <si>
    <t>DEG</t>
  </si>
  <si>
    <t>MIN</t>
  </si>
  <si>
    <t>MAIN WORKSHEET AREA</t>
  </si>
  <si>
    <t>POINT NUMBER</t>
  </si>
  <si>
    <t>ADJUSTED ANGLES</t>
  </si>
  <si>
    <t>FORMULA REF</t>
  </si>
  <si>
    <t>DISTANCE ADJUSTEMENTS</t>
  </si>
  <si>
    <t>COORDINATES</t>
  </si>
  <si>
    <t>LINE</t>
  </si>
  <si>
    <t>AZIMUTH</t>
  </si>
  <si>
    <t>ADJ. DIST.</t>
  </si>
  <si>
    <t>DISTANCE</t>
  </si>
  <si>
    <t>COSINE</t>
  </si>
  <si>
    <t>LATITUDE</t>
  </si>
  <si>
    <t>SINE</t>
  </si>
  <si>
    <t>DEPARTURE</t>
  </si>
  <si>
    <t>AVERAGE</t>
  </si>
  <si>
    <t>INT. ANGLES</t>
  </si>
  <si>
    <t>BACK AZIMUTH</t>
  </si>
  <si>
    <t>AZIMUTH OF LINE</t>
  </si>
  <si>
    <t>PERCENTAGES</t>
  </si>
  <si>
    <t>LATITUDE ADJUSTMENT</t>
  </si>
  <si>
    <t>DEPARTURE ADJUSTMENT</t>
  </si>
  <si>
    <t>NORTHING</t>
  </si>
  <si>
    <t>EASTING</t>
  </si>
  <si>
    <t xml:space="preserve">NUMBER </t>
  </si>
  <si>
    <t>TRUE INTERIOR ANGLE</t>
  </si>
  <si>
    <t>SHOULD BE</t>
  </si>
  <si>
    <t>ERROR</t>
  </si>
  <si>
    <t>ERROR PER ANGLE</t>
  </si>
  <si>
    <t>TRUE INTERIOR AFTER ADJUSTMENT</t>
  </si>
  <si>
    <t>PERIMETER</t>
  </si>
  <si>
    <t>PRECISION</t>
  </si>
  <si>
    <t>CLOSURE ACCURACY</t>
  </si>
  <si>
    <t>x</t>
  </si>
  <si>
    <t>y</t>
  </si>
  <si>
    <t>LEFT</t>
  </si>
  <si>
    <t xml:space="preserve">RIGHT </t>
  </si>
  <si>
    <t>FIRST ANGLE</t>
  </si>
  <si>
    <t>1ST</t>
  </si>
  <si>
    <t>2ND</t>
  </si>
  <si>
    <t>3RD</t>
  </si>
  <si>
    <t>4TH</t>
  </si>
  <si>
    <t>5TH</t>
  </si>
  <si>
    <t>6TH</t>
  </si>
  <si>
    <t>`</t>
  </si>
  <si>
    <t>DETERMINATION</t>
  </si>
  <si>
    <t>SUM</t>
  </si>
  <si>
    <t>ROTATION</t>
  </si>
  <si>
    <t>LAST ANGLE</t>
  </si>
  <si>
    <t>AVERAGE ANGLE</t>
  </si>
  <si>
    <t>1</t>
  </si>
  <si>
    <t>2</t>
  </si>
  <si>
    <t>3</t>
  </si>
  <si>
    <t>5</t>
  </si>
  <si>
    <t>6</t>
  </si>
  <si>
    <t>ANGULAR ERROR ADJUSTMENT</t>
  </si>
  <si>
    <t>DECIMAL FORM OF ENTRY SHEET</t>
  </si>
  <si>
    <t>9</t>
  </si>
  <si>
    <t>11</t>
  </si>
  <si>
    <t>13</t>
  </si>
  <si>
    <t>7</t>
  </si>
  <si>
    <t>8</t>
  </si>
  <si>
    <t>10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</si>
  <si>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</si>
  <si>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</si>
  <si>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</si>
  <si>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</si>
  <si>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</si>
  <si>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</si>
  <si>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</si>
  <si>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</si>
  <si>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</si>
  <si>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</si>
  <si>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</si>
  <si>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</si>
  <si>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</si>
  <si>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</si>
  <si>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</si>
  <si>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</si>
  <si>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</si>
  <si>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</si>
  <si>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</si>
  <si>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</si>
  <si>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</si>
  <si>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</si>
  <si>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</si>
  <si>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</si>
  <si>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</si>
  <si>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</si>
  <si>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</si>
  <si>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</si>
  <si>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</si>
  <si>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</si>
  <si>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</si>
  <si>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</si>
  <si>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</si>
  <si>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</si>
  <si>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</si>
  <si>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</si>
  <si>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</si>
  <si>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</si>
  <si>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AREA AVERAGING</t>
  </si>
  <si>
    <t>AREA CALCULATION</t>
  </si>
  <si>
    <t>4</t>
  </si>
  <si>
    <t>Traverse Computation Spreadsheet</t>
  </si>
  <si>
    <t>"X"  (EASTING)</t>
  </si>
  <si>
    <t>Acres</t>
  </si>
  <si>
    <t>Area of traverse</t>
  </si>
  <si>
    <t>Azimut of original line</t>
  </si>
  <si>
    <t>Precision</t>
  </si>
  <si>
    <t>Error:Angle</t>
  </si>
  <si>
    <t>DIST FWD LINE</t>
  </si>
  <si>
    <t>"X" (EASTING)</t>
  </si>
  <si>
    <t>"Y"(NORTHING)</t>
  </si>
  <si>
    <t>Deg</t>
  </si>
  <si>
    <t>Min</t>
  </si>
  <si>
    <t>Sec</t>
  </si>
  <si>
    <t>If you have any difficulty with the information, if the traverse does not close, or if any information does not look correct, please E-Mail this file to Jason Schroeder at jasonwschroeder@yahoo.com</t>
  </si>
  <si>
    <r>
      <rPr>
        <sz val="16"/>
        <rFont val="Segoe UI"/>
        <family val="2"/>
      </rPr>
      <t>Setup</t>
    </r>
    <r>
      <rPr>
        <b/>
        <sz val="16"/>
        <rFont val="Segoe UI"/>
        <family val="2"/>
      </rPr>
      <t xml:space="preserve"> (OCC)</t>
    </r>
  </si>
  <si>
    <r>
      <rPr>
        <sz val="16"/>
        <rFont val="Segoe UI"/>
        <family val="2"/>
      </rPr>
      <t>Backsight</t>
    </r>
    <r>
      <rPr>
        <b/>
        <sz val="16"/>
        <rFont val="Segoe UI"/>
        <family val="2"/>
      </rPr>
      <t xml:space="preserve"> (BS)</t>
    </r>
  </si>
  <si>
    <r>
      <rPr>
        <sz val="16"/>
        <rFont val="Segoe UI"/>
        <family val="2"/>
      </rPr>
      <t xml:space="preserve">Enter  </t>
    </r>
    <r>
      <rPr>
        <b/>
        <sz val="16"/>
        <rFont val="Segoe UI"/>
        <family val="2"/>
      </rPr>
      <t>"LEFT"</t>
    </r>
    <r>
      <rPr>
        <sz val="16"/>
        <rFont val="Segoe UI"/>
        <family val="2"/>
      </rPr>
      <t xml:space="preserve"> if traverse runs counterclockwise, and </t>
    </r>
    <r>
      <rPr>
        <b/>
        <sz val="16"/>
        <rFont val="Segoe UI"/>
        <family val="2"/>
      </rPr>
      <t>"RIGHT"</t>
    </r>
    <r>
      <rPr>
        <sz val="16"/>
        <rFont val="Segoe UI"/>
        <family val="2"/>
      </rPr>
      <t xml:space="preserve"> if clockwise</t>
    </r>
  </si>
  <si>
    <r>
      <rPr>
        <sz val="16"/>
        <rFont val="Segoe UI"/>
        <family val="2"/>
      </rPr>
      <t>Enter</t>
    </r>
    <r>
      <rPr>
        <b/>
        <sz val="16"/>
        <rFont val="Segoe UI"/>
        <family val="2"/>
      </rPr>
      <t xml:space="preserve"> "ACC"</t>
    </r>
    <r>
      <rPr>
        <sz val="16"/>
        <rFont val="Segoe UI"/>
        <family val="2"/>
      </rPr>
      <t xml:space="preserve"> if angles on your total station accumulate,</t>
    </r>
    <r>
      <rPr>
        <b/>
        <sz val="16"/>
        <rFont val="Segoe UI"/>
        <family val="2"/>
      </rPr>
      <t xml:space="preserve">"RESET" </t>
    </r>
    <r>
      <rPr>
        <sz val="16"/>
        <rFont val="Segoe UI"/>
        <family val="2"/>
      </rPr>
      <t>if it resets at 360°, and</t>
    </r>
    <r>
      <rPr>
        <b/>
        <sz val="16"/>
        <rFont val="Segoe UI"/>
        <family val="2"/>
      </rPr>
      <t xml:space="preserve"> "AVE" </t>
    </r>
    <r>
      <rPr>
        <sz val="16"/>
        <rFont val="Segoe UI"/>
        <family val="2"/>
      </rPr>
      <t>if entering the mean</t>
    </r>
  </si>
  <si>
    <r>
      <rPr>
        <sz val="16"/>
        <rFont val="Segoe UI"/>
        <family val="2"/>
      </rPr>
      <t>Type in</t>
    </r>
    <r>
      <rPr>
        <b/>
        <sz val="16"/>
        <rFont val="Segoe UI"/>
        <family val="2"/>
      </rPr>
      <t xml:space="preserve"> "YES" </t>
    </r>
    <r>
      <rPr>
        <sz val="16"/>
        <rFont val="Segoe UI"/>
        <family val="2"/>
      </rPr>
      <t xml:space="preserve">if you turn angles </t>
    </r>
    <r>
      <rPr>
        <b/>
        <sz val="16"/>
        <rFont val="Segoe UI"/>
        <family val="2"/>
      </rPr>
      <t xml:space="preserve">'right' </t>
    </r>
    <r>
      <rPr>
        <sz val="16"/>
        <rFont val="Segoe UI"/>
        <family val="2"/>
      </rPr>
      <t>toward the inside of the traverse, and</t>
    </r>
    <r>
      <rPr>
        <b/>
        <sz val="16"/>
        <rFont val="Segoe UI"/>
        <family val="2"/>
      </rPr>
      <t xml:space="preserve"> "NO"</t>
    </r>
    <r>
      <rPr>
        <sz val="16"/>
        <rFont val="Segoe UI"/>
        <family val="2"/>
      </rPr>
      <t xml:space="preserve"> if your rear point is always your backsight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</si>
</sst>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0000"/>
    <numFmt numFmtId="165" formatCode="0.0000"/>
    <numFmt numFmtId="166" formatCode="0.00000000000000000000"/>
    <numFmt numFmtId="167" formatCode="0.000000000000000000000000000000"/>
  </numFmts>
  <fonts count="16" x14ac:knownFonts="1">
    <font>
      <sz val="10"/>
      <name val="Arial"/>
    </font>
    <font>
      <sz val="8"/>
      <name val="Arial"/>
      <family val="2"/>
    </font>
    <font>
      <b/>
      <sz val="8"/>
      <color indexed="81"/>
      <name val="Tahoma"/>
      <family val="2"/>
    </font>
    <font>
      <sz val="12"/>
      <name val="Calibri"/>
      <family val="2"/>
      <scheme val="minor"/>
    </font>
    <font>
      <sz val="16"/>
      <name val="Calibri"/>
      <family val="2"/>
      <scheme val="minor"/>
    </font>
    <font>
      <sz val="16"/>
      <color indexed="10"/>
      <name val="Calibri"/>
      <family val="2"/>
      <scheme val="minor"/>
    </font>
    <font>
      <sz val="16"/>
      <color indexed="9"/>
      <name val="Calibri"/>
      <family val="2"/>
      <scheme val="minor"/>
    </font>
    <font>
      <b/>
      <sz val="36"/>
      <name val="Segoe UI"/>
      <family val="2"/>
    </font>
    <font>
      <sz val="16"/>
      <name val="Segoe UI"/>
      <family val="2"/>
    </font>
    <font>
      <b/>
      <sz val="16"/>
      <name val="Segoe UI"/>
      <family val="2"/>
    </font>
    <font>
      <sz val="10"/>
      <name val="Segoe UI"/>
      <family val="2"/>
    </font>
    <font>
      <sz val="10"/>
      <color indexed="9"/>
      <name val="Segoe UI"/>
      <family val="2"/>
    </font>
    <font>
      <b/>
      <sz val="20"/>
      <name val="Segoe UI"/>
      <family val="2"/>
    </font>
    <font>
      <b/>
      <sz val="18"/>
      <name val="Segoe UI"/>
      <family val="2"/>
    </font>
    <font>
      <b/>
      <sz val="14"/>
      <name val="Segoe UI"/>
      <family val="2"/>
    </font>
    <font>
      <b/>
      <sz val="12"/>
      <name val="Segoe UI"/>
      <family val="2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Dashed">
        <color indexed="64"/>
      </left>
      <right style="mediumDashed">
        <color indexed="64"/>
      </right>
      <top/>
      <bottom style="thin">
        <color indexed="64"/>
      </bottom>
      <diagonal/>
    </border>
    <border>
      <left style="mediumDashed">
        <color indexed="64"/>
      </left>
      <right style="medium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Dashed">
        <color indexed="64"/>
      </top>
      <bottom/>
      <diagonal/>
    </border>
    <border>
      <left style="thin">
        <color indexed="64"/>
      </left>
      <right style="mediumDashed">
        <color indexed="64"/>
      </right>
      <top style="mediumDashed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3" fillId="0" borderId="0" xfId="0" applyFont="1" applyFill="1"/>
    <xf numFmtId="165" fontId="4" fillId="0" borderId="0" xfId="0" applyNumberFormat="1" applyFont="1" applyFill="1" applyBorder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4" fillId="0" borderId="0" xfId="0" applyFont="1" applyFill="1" applyBorder="1" applyAlignment="1"/>
    <xf numFmtId="10" fontId="4" fillId="0" borderId="0" xfId="0" applyNumberFormat="1" applyFont="1" applyFill="1" applyBorder="1"/>
    <xf numFmtId="166" fontId="4" fillId="0" borderId="0" xfId="0" applyNumberFormat="1" applyFont="1" applyFill="1" applyBorder="1"/>
    <xf numFmtId="49" fontId="4" fillId="0" borderId="0" xfId="0" applyNumberFormat="1" applyFont="1" applyFill="1" applyBorder="1"/>
    <xf numFmtId="167" fontId="4" fillId="0" borderId="0" xfId="0" applyNumberFormat="1" applyFont="1" applyFill="1" applyBorder="1"/>
    <xf numFmtId="0" fontId="5" fillId="0" borderId="0" xfId="0" applyFont="1" applyFill="1" applyBorder="1"/>
    <xf numFmtId="1" fontId="4" fillId="0" borderId="0" xfId="0" applyNumberFormat="1" applyFont="1" applyFill="1" applyBorder="1"/>
    <xf numFmtId="164" fontId="4" fillId="0" borderId="0" xfId="0" applyNumberFormat="1" applyFont="1" applyFill="1" applyBorder="1"/>
    <xf numFmtId="165" fontId="4" fillId="0" borderId="0" xfId="0" applyNumberFormat="1" applyFont="1" applyFill="1" applyBorder="1" applyAlignment="1"/>
    <xf numFmtId="165" fontId="6" fillId="0" borderId="0" xfId="0" applyNumberFormat="1" applyFont="1" applyFill="1" applyBorder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165" fontId="9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165" fontId="9" fillId="0" borderId="32" xfId="0" applyNumberFormat="1" applyFont="1" applyFill="1" applyBorder="1" applyAlignment="1">
      <alignment horizontal="center" vertical="center" wrapText="1"/>
    </xf>
    <xf numFmtId="165" fontId="9" fillId="0" borderId="33" xfId="0" applyNumberFormat="1" applyFont="1" applyFill="1" applyBorder="1" applyAlignment="1">
      <alignment horizontal="center" vertical="center" wrapText="1"/>
    </xf>
    <xf numFmtId="165" fontId="9" fillId="0" borderId="34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165" fontId="9" fillId="0" borderId="35" xfId="0" applyNumberFormat="1" applyFont="1" applyFill="1" applyBorder="1" applyAlignment="1">
      <alignment horizontal="center" vertical="center" wrapText="1"/>
    </xf>
    <xf numFmtId="165" fontId="9" fillId="0" borderId="0" xfId="0" applyNumberFormat="1" applyFont="1" applyFill="1" applyBorder="1" applyAlignment="1">
      <alignment horizontal="center" vertical="center" wrapText="1"/>
    </xf>
    <xf numFmtId="165" fontId="9" fillId="0" borderId="36" xfId="0" applyNumberFormat="1" applyFont="1" applyFill="1" applyBorder="1" applyAlignment="1">
      <alignment horizontal="center" vertical="center" wrapText="1"/>
    </xf>
    <xf numFmtId="165" fontId="9" fillId="0" borderId="37" xfId="0" applyNumberFormat="1" applyFont="1" applyFill="1" applyBorder="1" applyAlignment="1">
      <alignment horizontal="center" vertical="center" wrapText="1"/>
    </xf>
    <xf numFmtId="165" fontId="9" fillId="0" borderId="38" xfId="0" applyNumberFormat="1" applyFont="1" applyFill="1" applyBorder="1" applyAlignment="1">
      <alignment horizontal="center" vertical="center" wrapText="1"/>
    </xf>
    <xf numFmtId="165" fontId="9" fillId="0" borderId="39" xfId="0" applyNumberFormat="1" applyFont="1" applyFill="1" applyBorder="1" applyAlignment="1">
      <alignment horizontal="center" vertical="center" wrapText="1"/>
    </xf>
    <xf numFmtId="164" fontId="9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64" fontId="7" fillId="0" borderId="0" xfId="0" applyNumberFormat="1" applyFont="1" applyFill="1" applyAlignment="1">
      <alignment horizontal="center" vertical="center"/>
    </xf>
    <xf numFmtId="164" fontId="8" fillId="0" borderId="0" xfId="0" applyNumberFormat="1" applyFont="1" applyFill="1" applyAlignment="1">
      <alignment horizontal="center" vertical="center"/>
    </xf>
    <xf numFmtId="0" fontId="9" fillId="0" borderId="12" xfId="0" applyNumberFormat="1" applyFont="1" applyFill="1" applyBorder="1" applyAlignment="1">
      <alignment horizontal="center" vertical="center"/>
    </xf>
    <xf numFmtId="0" fontId="9" fillId="0" borderId="13" xfId="0" applyNumberFormat="1" applyFont="1" applyFill="1" applyBorder="1" applyAlignment="1">
      <alignment horizontal="center" vertical="center"/>
    </xf>
    <xf numFmtId="165" fontId="9" fillId="0" borderId="3" xfId="0" applyNumberFormat="1" applyFont="1" applyFill="1" applyBorder="1" applyAlignment="1">
      <alignment horizontal="center" vertical="center"/>
    </xf>
    <xf numFmtId="165" fontId="9" fillId="0" borderId="40" xfId="0" applyNumberFormat="1" applyFont="1" applyFill="1" applyBorder="1" applyAlignment="1">
      <alignment horizontal="center" vertical="center"/>
    </xf>
    <xf numFmtId="0" fontId="9" fillId="0" borderId="14" xfId="0" applyNumberFormat="1" applyFont="1" applyFill="1" applyBorder="1" applyAlignment="1">
      <alignment horizontal="center" vertical="center"/>
    </xf>
    <xf numFmtId="0" fontId="9" fillId="0" borderId="15" xfId="0" applyNumberFormat="1" applyFont="1" applyFill="1" applyBorder="1" applyAlignment="1">
      <alignment horizontal="center" vertical="center"/>
    </xf>
    <xf numFmtId="165" fontId="9" fillId="0" borderId="22" xfId="0" applyNumberFormat="1" applyFont="1" applyFill="1" applyBorder="1" applyAlignment="1">
      <alignment horizontal="center" vertical="center"/>
    </xf>
    <xf numFmtId="165" fontId="9" fillId="0" borderId="41" xfId="0" applyNumberFormat="1" applyFont="1" applyFill="1" applyBorder="1" applyAlignment="1">
      <alignment horizontal="center" vertical="center"/>
    </xf>
    <xf numFmtId="0" fontId="9" fillId="0" borderId="16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165" fontId="9" fillId="0" borderId="1" xfId="0" applyNumberFormat="1" applyFont="1" applyFill="1" applyBorder="1" applyAlignment="1">
      <alignment horizontal="center" vertical="center"/>
    </xf>
    <xf numFmtId="165" fontId="9" fillId="0" borderId="29" xfId="0" applyNumberFormat="1" applyFont="1" applyFill="1" applyBorder="1" applyAlignment="1">
      <alignment horizontal="center" vertical="center"/>
    </xf>
    <xf numFmtId="165" fontId="9" fillId="0" borderId="2" xfId="0" applyNumberFormat="1" applyFont="1" applyFill="1" applyBorder="1" applyAlignment="1">
      <alignment horizontal="center" vertical="center"/>
    </xf>
    <xf numFmtId="165" fontId="9" fillId="0" borderId="17" xfId="0" applyNumberFormat="1" applyFont="1" applyFill="1" applyBorder="1" applyAlignment="1">
      <alignment horizontal="center" vertical="center"/>
    </xf>
    <xf numFmtId="165" fontId="8" fillId="0" borderId="19" xfId="0" applyNumberFormat="1" applyFont="1" applyFill="1" applyBorder="1" applyAlignment="1">
      <alignment horizontal="center" vertical="center"/>
    </xf>
    <xf numFmtId="165" fontId="9" fillId="0" borderId="20" xfId="0" applyNumberFormat="1" applyFont="1" applyFill="1" applyBorder="1" applyAlignment="1">
      <alignment horizontal="center" vertical="center"/>
    </xf>
    <xf numFmtId="165" fontId="8" fillId="0" borderId="2" xfId="0" applyNumberFormat="1" applyFont="1" applyFill="1" applyBorder="1" applyAlignment="1">
      <alignment horizontal="center" vertical="center"/>
    </xf>
    <xf numFmtId="165" fontId="8" fillId="0" borderId="3" xfId="0" applyNumberFormat="1" applyFont="1" applyFill="1" applyBorder="1" applyAlignment="1">
      <alignment horizontal="center" vertical="center"/>
    </xf>
    <xf numFmtId="165" fontId="9" fillId="0" borderId="21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8" fillId="0" borderId="30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21" xfId="0" applyNumberFormat="1" applyFont="1" applyFill="1" applyBorder="1" applyAlignment="1">
      <alignment horizontal="center" vertical="center"/>
    </xf>
    <xf numFmtId="164" fontId="12" fillId="0" borderId="0" xfId="0" applyNumberFormat="1" applyFont="1" applyFill="1" applyBorder="1" applyAlignment="1">
      <alignment horizontal="center" vertical="center"/>
    </xf>
    <xf numFmtId="164" fontId="12" fillId="0" borderId="18" xfId="0" applyNumberFormat="1" applyFont="1" applyFill="1" applyBorder="1" applyAlignment="1">
      <alignment horizontal="center" vertical="center"/>
    </xf>
    <xf numFmtId="164" fontId="9" fillId="0" borderId="0" xfId="0" applyNumberFormat="1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/>
    </xf>
    <xf numFmtId="1" fontId="9" fillId="0" borderId="23" xfId="0" applyNumberFormat="1" applyFont="1" applyFill="1" applyBorder="1" applyAlignment="1">
      <alignment horizontal="center" vertical="center"/>
    </xf>
    <xf numFmtId="1" fontId="8" fillId="0" borderId="24" xfId="0" applyNumberFormat="1" applyFont="1" applyFill="1" applyBorder="1" applyAlignment="1">
      <alignment horizontal="center" vertical="center"/>
    </xf>
    <xf numFmtId="1" fontId="8" fillId="0" borderId="25" xfId="0" applyNumberFormat="1" applyFont="1" applyFill="1" applyBorder="1" applyAlignment="1">
      <alignment horizontal="center" vertical="center"/>
    </xf>
    <xf numFmtId="164" fontId="9" fillId="0" borderId="4" xfId="0" applyNumberFormat="1" applyFont="1" applyFill="1" applyBorder="1" applyAlignment="1">
      <alignment horizontal="center" vertical="center"/>
    </xf>
    <xf numFmtId="164" fontId="9" fillId="0" borderId="26" xfId="0" applyNumberFormat="1" applyFont="1" applyFill="1" applyBorder="1" applyAlignment="1">
      <alignment horizontal="center" vertical="center"/>
    </xf>
    <xf numFmtId="0" fontId="9" fillId="0" borderId="27" xfId="0" applyNumberFormat="1" applyFont="1" applyFill="1" applyBorder="1" applyAlignment="1">
      <alignment horizontal="center" vertical="center"/>
    </xf>
    <xf numFmtId="0" fontId="9" fillId="0" borderId="28" xfId="0" applyNumberFormat="1" applyFont="1" applyFill="1" applyBorder="1" applyAlignment="1">
      <alignment horizontal="center" vertical="center"/>
    </xf>
    <xf numFmtId="49" fontId="13" fillId="0" borderId="6" xfId="0" applyNumberFormat="1" applyFont="1" applyFill="1" applyBorder="1" applyAlignment="1">
      <alignment horizontal="center" vertical="center"/>
    </xf>
    <xf numFmtId="0" fontId="14" fillId="0" borderId="2" xfId="0" applyNumberFormat="1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165" fontId="9" fillId="0" borderId="4" xfId="0" applyNumberFormat="1" applyFont="1" applyFill="1" applyBorder="1" applyAlignment="1">
      <alignment horizontal="center" vertical="center"/>
    </xf>
    <xf numFmtId="165" fontId="9" fillId="0" borderId="5" xfId="0" applyNumberFormat="1" applyFont="1" applyFill="1" applyBorder="1" applyAlignment="1">
      <alignment horizontal="center" vertical="center"/>
    </xf>
    <xf numFmtId="165" fontId="9" fillId="0" borderId="6" xfId="0" applyNumberFormat="1" applyFont="1" applyFill="1" applyBorder="1" applyAlignment="1">
      <alignment horizontal="center" vertical="center"/>
    </xf>
    <xf numFmtId="165" fontId="9" fillId="0" borderId="7" xfId="0" applyNumberFormat="1" applyFont="1" applyFill="1" applyBorder="1" applyAlignment="1">
      <alignment horizontal="center" vertical="center"/>
    </xf>
    <xf numFmtId="2" fontId="14" fillId="0" borderId="3" xfId="0" applyNumberFormat="1" applyFont="1" applyFill="1" applyBorder="1" applyAlignment="1">
      <alignment horizontal="center" vertical="center"/>
    </xf>
    <xf numFmtId="1" fontId="14" fillId="0" borderId="2" xfId="0" applyNumberFormat="1" applyFont="1" applyFill="1" applyBorder="1" applyAlignment="1">
      <alignment horizontal="center" vertical="center"/>
    </xf>
    <xf numFmtId="2" fontId="14" fillId="0" borderId="2" xfId="0" applyNumberFormat="1" applyFont="1" applyFill="1" applyBorder="1" applyAlignment="1">
      <alignment horizontal="center" vertical="center"/>
    </xf>
    <xf numFmtId="0" fontId="14" fillId="0" borderId="3" xfId="0" applyNumberFormat="1" applyFont="1" applyFill="1" applyBorder="1" applyAlignment="1">
      <alignment horizontal="center" vertical="center"/>
    </xf>
    <xf numFmtId="1" fontId="15" fillId="0" borderId="2" xfId="0" applyNumberFormat="1" applyFont="1" applyFill="1" applyBorder="1" applyAlignment="1">
      <alignment horizontal="center" vertical="center"/>
    </xf>
    <xf numFmtId="2" fontId="15" fillId="0" borderId="2" xfId="0" applyNumberFormat="1" applyFont="1" applyFill="1" applyBorder="1" applyAlignment="1">
      <alignment horizontal="center" vertical="center"/>
    </xf>
    <xf numFmtId="0" fontId="15" fillId="0" borderId="3" xfId="0" applyNumberFormat="1" applyFont="1" applyFill="1" applyBorder="1" applyAlignment="1">
      <alignment horizontal="center" vertical="center"/>
    </xf>
    <xf numFmtId="164" fontId="15" fillId="0" borderId="6" xfId="0" applyNumberFormat="1" applyFont="1" applyFill="1" applyBorder="1" applyAlignment="1">
      <alignment horizontal="center" vertical="center"/>
    </xf>
    <xf numFmtId="164" fontId="15" fillId="0" borderId="7" xfId="0" applyNumberFormat="1" applyFont="1" applyFill="1" applyBorder="1" applyAlignment="1">
      <alignment horizontal="center" vertical="center"/>
    </xf>
    <xf numFmtId="49" fontId="13" fillId="0" borderId="10" xfId="0" applyNumberFormat="1" applyFont="1" applyFill="1" applyBorder="1" applyAlignment="1">
      <alignment horizontal="center" vertical="center"/>
    </xf>
    <xf numFmtId="1" fontId="15" fillId="0" borderId="8" xfId="0" applyNumberFormat="1" applyFont="1" applyFill="1" applyBorder="1" applyAlignment="1">
      <alignment horizontal="center" vertical="center"/>
    </xf>
    <xf numFmtId="2" fontId="15" fillId="0" borderId="8" xfId="0" applyNumberFormat="1" applyFont="1" applyFill="1" applyBorder="1" applyAlignment="1">
      <alignment horizontal="center" vertical="center"/>
    </xf>
    <xf numFmtId="0" fontId="15" fillId="0" borderId="9" xfId="0" applyNumberFormat="1" applyFont="1" applyFill="1" applyBorder="1" applyAlignment="1">
      <alignment horizontal="center" vertical="center"/>
    </xf>
    <xf numFmtId="164" fontId="15" fillId="0" borderId="10" xfId="0" applyNumberFormat="1" applyFont="1" applyFill="1" applyBorder="1" applyAlignment="1">
      <alignment horizontal="center" vertical="center"/>
    </xf>
    <xf numFmtId="164" fontId="15" fillId="0" borderId="11" xfId="0" applyNumberFormat="1" applyFont="1" applyFill="1" applyBorder="1" applyAlignment="1">
      <alignment horizontal="center" vertical="center"/>
    </xf>
    <xf numFmtId="1" fontId="10" fillId="0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6"/>
  <sheetViews>
    <sheetView tabSelected="1" view="pageBreakPreview" zoomScale="70" zoomScaleNormal="70" workbookViewId="0">
      <selection activeCell="Q11" sqref="Q11:S11"/>
    </sheetView>
  </sheetViews>
  <sheetFormatPr defaultColWidth="9.1796875" defaultRowHeight="16" x14ac:dyDescent="0.25"/>
  <cols>
    <col min="1" max="1" width="10.1796875" style="19" customWidth="1"/>
    <col min="2" max="2" width="8.54296875" style="19" bestFit="1" customWidth="1"/>
    <col min="3" max="3" width="8.1796875" style="19" bestFit="1" customWidth="1"/>
    <col min="4" max="4" width="8.26953125" style="19" customWidth="1"/>
    <col min="5" max="5" width="8.54296875" style="19" bestFit="1" customWidth="1"/>
    <col min="6" max="6" width="8.1796875" style="19" bestFit="1" customWidth="1"/>
    <col min="7" max="7" width="8.26953125" style="19" customWidth="1"/>
    <col min="8" max="8" width="8.54296875" style="19" bestFit="1" customWidth="1"/>
    <col min="9" max="9" width="8.1796875" style="19" bestFit="1" customWidth="1"/>
    <col min="10" max="10" width="8.26953125" style="19" customWidth="1"/>
    <col min="11" max="11" width="8.54296875" style="19" bestFit="1" customWidth="1"/>
    <col min="12" max="12" width="8.1796875" style="19" bestFit="1" customWidth="1"/>
    <col min="13" max="13" width="8.26953125" style="19" customWidth="1"/>
    <col min="14" max="14" width="8.54296875" style="19" bestFit="1" customWidth="1"/>
    <col min="15" max="15" width="8.1796875" style="19" bestFit="1" customWidth="1"/>
    <col min="16" max="16" width="8.26953125" style="19" customWidth="1"/>
    <col min="17" max="17" width="8.54296875" style="19" bestFit="1" customWidth="1"/>
    <col min="18" max="18" width="8.1796875" style="19" bestFit="1" customWidth="1"/>
    <col min="19" max="19" width="8.26953125" style="19" bestFit="1" customWidth="1"/>
    <col min="20" max="20" width="23.54296875" style="19" bestFit="1" customWidth="1"/>
    <col min="21" max="21" width="27.1796875" style="19" bestFit="1" customWidth="1"/>
    <col min="22" max="22" width="26.54296875" style="19" bestFit="1" customWidth="1"/>
    <col min="23" max="29" width="9.1796875" style="19"/>
    <col min="30" max="30" width="12.26953125" style="19" bestFit="1" customWidth="1"/>
    <col min="31" max="31" width="12.453125" style="19" bestFit="1" customWidth="1"/>
    <col min="32" max="32" width="15.453125" style="19" bestFit="1" customWidth="1"/>
    <col min="33" max="16384" width="9.1796875" style="19"/>
  </cols>
  <sheetData>
    <row r="1" spans="1:31" ht="25.5" thickTop="1" x14ac:dyDescent="0.25">
      <c r="A1" s="35" t="s">
        <v>109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21"/>
      <c r="R1" s="36"/>
      <c r="S1" s="21"/>
      <c r="T1" s="37" t="s">
        <v>117</v>
      </c>
      <c r="U1" s="38" t="s">
        <v>118</v>
      </c>
      <c r="AD1" s="18" t="s">
        <v>41</v>
      </c>
      <c r="AE1" s="18" t="s">
        <v>40</v>
      </c>
    </row>
    <row r="2" spans="1:31" ht="18.75" customHeight="1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9" t="s">
        <v>123</v>
      </c>
      <c r="R2" s="40"/>
      <c r="S2" s="40"/>
      <c r="T2" s="41"/>
      <c r="U2" s="42"/>
    </row>
    <row r="3" spans="1:31" ht="25.5" thickBot="1" x14ac:dyDescent="0.3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43" t="s">
        <v>124</v>
      </c>
      <c r="R3" s="44"/>
      <c r="S3" s="44"/>
      <c r="T3" s="45"/>
      <c r="U3" s="42"/>
    </row>
    <row r="4" spans="1:31" ht="25.5" thickTop="1" x14ac:dyDescent="0.25">
      <c r="A4" s="20"/>
      <c r="B4" s="21"/>
      <c r="C4" s="21"/>
      <c r="D4" s="21"/>
      <c r="E4" s="21"/>
      <c r="F4" s="21"/>
      <c r="G4" s="46" t="s">
        <v>125</v>
      </c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7"/>
      <c r="U4" s="48"/>
      <c r="V4" s="21"/>
      <c r="W4" s="21"/>
    </row>
    <row r="5" spans="1:31" ht="25" x14ac:dyDescent="0.25">
      <c r="A5" s="46" t="s">
        <v>126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9"/>
      <c r="U5" s="50"/>
      <c r="V5" s="21"/>
      <c r="W5" s="21"/>
    </row>
    <row r="6" spans="1:31" ht="25.5" thickBot="1" x14ac:dyDescent="0.3">
      <c r="A6" s="51" t="s">
        <v>127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2"/>
      <c r="P6" s="52"/>
      <c r="Q6" s="52"/>
      <c r="R6" s="52"/>
      <c r="S6" s="52"/>
      <c r="T6" s="39"/>
      <c r="U6" s="53"/>
      <c r="V6" s="21"/>
      <c r="W6" s="21"/>
    </row>
    <row r="7" spans="1:31" ht="25.5" thickTop="1" x14ac:dyDescent="0.25">
      <c r="A7" s="22" t="s">
        <v>122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4"/>
      <c r="O7" s="25"/>
      <c r="P7" s="25"/>
      <c r="Q7" s="25"/>
      <c r="R7" s="25"/>
      <c r="S7" s="26"/>
      <c r="T7" s="54" t="s">
        <v>2</v>
      </c>
      <c r="U7" s="55" t="str">
        <f>IF(T2="","",'PROTECTED CALCULATION SHEET'!L62)</f>
        <v/>
      </c>
      <c r="V7" s="21"/>
      <c r="W7" s="21"/>
    </row>
    <row r="8" spans="1:31" ht="25" x14ac:dyDescent="0.25">
      <c r="A8" s="27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9"/>
      <c r="O8" s="25"/>
      <c r="P8" s="25"/>
      <c r="Q8" s="25"/>
      <c r="R8" s="56" t="s">
        <v>112</v>
      </c>
      <c r="S8" s="56"/>
      <c r="T8" s="57"/>
      <c r="U8" s="58" t="e">
        <f>'PROTECTED CALCULATION SHEET'!CI61</f>
        <v>#VALUE!</v>
      </c>
      <c r="V8" s="59" t="s">
        <v>111</v>
      </c>
      <c r="W8" s="21"/>
    </row>
    <row r="9" spans="1:31" ht="25.5" thickBot="1" x14ac:dyDescent="0.3">
      <c r="A9" s="30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2"/>
      <c r="O9" s="60" t="s">
        <v>113</v>
      </c>
      <c r="P9" s="61"/>
      <c r="Q9" s="61"/>
      <c r="R9" s="61"/>
      <c r="S9" s="61"/>
      <c r="T9" s="62"/>
      <c r="U9" s="63">
        <f>'PROTECTED CALCULATION SHEET'!AJ3</f>
        <v>180</v>
      </c>
      <c r="V9" s="21"/>
      <c r="W9" s="21"/>
    </row>
    <row r="10" spans="1:31" ht="30" thickTop="1" thickBot="1" x14ac:dyDescent="0.3">
      <c r="A10" s="64" t="s">
        <v>1</v>
      </c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5"/>
      <c r="T10" s="54" t="s">
        <v>114</v>
      </c>
      <c r="U10" s="58" t="str">
        <f>IF(T2="","",'PROTECTED CALCULATION SHEET'!L68)</f>
        <v/>
      </c>
      <c r="V10" s="21"/>
      <c r="W10" s="21"/>
    </row>
    <row r="11" spans="1:31" s="21" customFormat="1" ht="25.5" thickBot="1" x14ac:dyDescent="0.3">
      <c r="A11" s="33"/>
      <c r="B11" s="66" t="s">
        <v>43</v>
      </c>
      <c r="C11" s="66"/>
      <c r="D11" s="66"/>
      <c r="E11" s="66" t="s">
        <v>44</v>
      </c>
      <c r="F11" s="66"/>
      <c r="G11" s="66"/>
      <c r="H11" s="66" t="s">
        <v>45</v>
      </c>
      <c r="I11" s="66"/>
      <c r="J11" s="66"/>
      <c r="K11" s="66" t="s">
        <v>46</v>
      </c>
      <c r="L11" s="66"/>
      <c r="M11" s="66"/>
      <c r="N11" s="66" t="s">
        <v>47</v>
      </c>
      <c r="O11" s="66"/>
      <c r="P11" s="66"/>
      <c r="Q11" s="66" t="s">
        <v>48</v>
      </c>
      <c r="R11" s="66"/>
      <c r="S11" s="66"/>
      <c r="T11" s="67" t="s">
        <v>115</v>
      </c>
      <c r="U11" s="68" t="str">
        <f>IF(T2="","",'PROTECTED CALCULATION SHEET'!AH64)</f>
        <v/>
      </c>
      <c r="V11" s="69" t="str">
        <f>IF(T2="","",'PROTECTED CALCULATION SHEET'!AK64)</f>
        <v/>
      </c>
      <c r="W11" s="70" t="str">
        <f>IF(T2="","",'PROTECTED CALCULATION SHEET'!AM64)</f>
        <v/>
      </c>
    </row>
    <row r="12" spans="1:31" s="21" customFormat="1" ht="26" thickTop="1" thickBot="1" x14ac:dyDescent="0.3">
      <c r="A12" s="71" t="s">
        <v>0</v>
      </c>
      <c r="B12" s="72" t="s">
        <v>119</v>
      </c>
      <c r="C12" s="72" t="s">
        <v>120</v>
      </c>
      <c r="D12" s="72" t="s">
        <v>121</v>
      </c>
      <c r="E12" s="72" t="s">
        <v>119</v>
      </c>
      <c r="F12" s="72" t="s">
        <v>120</v>
      </c>
      <c r="G12" s="72" t="s">
        <v>121</v>
      </c>
      <c r="H12" s="72" t="s">
        <v>119</v>
      </c>
      <c r="I12" s="72" t="s">
        <v>120</v>
      </c>
      <c r="J12" s="72" t="s">
        <v>121</v>
      </c>
      <c r="K12" s="72" t="s">
        <v>119</v>
      </c>
      <c r="L12" s="72" t="s">
        <v>120</v>
      </c>
      <c r="M12" s="72" t="s">
        <v>121</v>
      </c>
      <c r="N12" s="72" t="s">
        <v>119</v>
      </c>
      <c r="O12" s="72" t="s">
        <v>120</v>
      </c>
      <c r="P12" s="72" t="s">
        <v>121</v>
      </c>
      <c r="Q12" s="72" t="s">
        <v>119</v>
      </c>
      <c r="R12" s="72" t="s">
        <v>120</v>
      </c>
      <c r="S12" s="72" t="s">
        <v>121</v>
      </c>
      <c r="T12" s="72" t="s">
        <v>116</v>
      </c>
      <c r="U12" s="73" t="s">
        <v>110</v>
      </c>
      <c r="V12" s="74" t="s">
        <v>118</v>
      </c>
    </row>
    <row r="13" spans="1:31" ht="26" x14ac:dyDescent="0.25">
      <c r="A13" s="75" t="s">
        <v>55</v>
      </c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7"/>
      <c r="U13" s="78" t="str">
        <f>IF(T13="","",'PROTECTED CALCULATION SHEET'!AX4)</f>
        <v/>
      </c>
      <c r="V13" s="79" t="str">
        <f>IF(T13="","",'PROTECTED CALCULATION SHEET'!AW4)</f>
        <v/>
      </c>
    </row>
    <row r="14" spans="1:31" ht="26" x14ac:dyDescent="0.25">
      <c r="A14" s="75" t="s">
        <v>56</v>
      </c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7"/>
      <c r="U14" s="80" t="str">
        <f>IF(T14="","",'PROTECTED CALCULATION SHEET'!AX5)</f>
        <v/>
      </c>
      <c r="V14" s="81" t="str">
        <f>IF(T14="","",'PROTECTED CALCULATION SHEET'!AW5)</f>
        <v/>
      </c>
    </row>
    <row r="15" spans="1:31" ht="26" x14ac:dyDescent="0.25">
      <c r="A15" s="75" t="s">
        <v>57</v>
      </c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7"/>
      <c r="U15" s="80" t="str">
        <f>IF(T15="","",'PROTECTED CALCULATION SHEET'!AX6)</f>
        <v/>
      </c>
      <c r="V15" s="81" t="str">
        <f>IF(T15="","",'PROTECTED CALCULATION SHEET'!AW6)</f>
        <v/>
      </c>
    </row>
    <row r="16" spans="1:31" ht="26" x14ac:dyDescent="0.25">
      <c r="A16" s="75" t="s">
        <v>108</v>
      </c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7"/>
      <c r="U16" s="80" t="str">
        <f>IF(T16="","",'PROTECTED CALCULATION SHEET'!AX7)</f>
        <v/>
      </c>
      <c r="V16" s="81" t="str">
        <f>IF(T16="","",'PROTECTED CALCULATION SHEET'!AW7)</f>
        <v/>
      </c>
    </row>
    <row r="17" spans="1:22" ht="26" x14ac:dyDescent="0.25">
      <c r="A17" s="75" t="s">
        <v>58</v>
      </c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7"/>
      <c r="U17" s="80" t="str">
        <f>IF(T17="","",'PROTECTED CALCULATION SHEET'!AX8)</f>
        <v/>
      </c>
      <c r="V17" s="81" t="str">
        <f>IF(T17="","",'PROTECTED CALCULATION SHEET'!AW8)</f>
        <v/>
      </c>
    </row>
    <row r="18" spans="1:22" ht="26" x14ac:dyDescent="0.25">
      <c r="A18" s="75" t="s">
        <v>59</v>
      </c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7"/>
      <c r="U18" s="80" t="str">
        <f>IF(T18="","",'PROTECTED CALCULATION SHEET'!AX9)</f>
        <v/>
      </c>
      <c r="V18" s="81" t="str">
        <f>IF(T18="","",'PROTECTED CALCULATION SHEET'!AW9)</f>
        <v/>
      </c>
    </row>
    <row r="19" spans="1:22" ht="26" x14ac:dyDescent="0.25">
      <c r="A19" s="75" t="s">
        <v>65</v>
      </c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82"/>
      <c r="U19" s="80" t="str">
        <f>IF(T19="","",'PROTECTED CALCULATION SHEET'!AX10)</f>
        <v/>
      </c>
      <c r="V19" s="81" t="str">
        <f>IF(T19="","",'PROTECTED CALCULATION SHEET'!AW10)</f>
        <v/>
      </c>
    </row>
    <row r="20" spans="1:22" ht="26" x14ac:dyDescent="0.25">
      <c r="A20" s="75" t="s">
        <v>66</v>
      </c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82"/>
      <c r="U20" s="80" t="str">
        <f>IF(T20="","",'PROTECTED CALCULATION SHEET'!AX11)</f>
        <v/>
      </c>
      <c r="V20" s="81" t="str">
        <f>IF(T20="","",'PROTECTED CALCULATION SHEET'!AW11)</f>
        <v/>
      </c>
    </row>
    <row r="21" spans="1:22" ht="26" x14ac:dyDescent="0.25">
      <c r="A21" s="75" t="s">
        <v>62</v>
      </c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82"/>
      <c r="U21" s="80" t="str">
        <f>IF(T21="","",'PROTECTED CALCULATION SHEET'!AX12)</f>
        <v/>
      </c>
      <c r="V21" s="81" t="str">
        <f>IF(T21="","",'PROTECTED CALCULATION SHEET'!AW12)</f>
        <v/>
      </c>
    </row>
    <row r="22" spans="1:22" ht="26" x14ac:dyDescent="0.25">
      <c r="A22" s="75" t="s">
        <v>67</v>
      </c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82"/>
      <c r="U22" s="80" t="str">
        <f>IF(T22="","",'PROTECTED CALCULATION SHEET'!AX13)</f>
        <v/>
      </c>
      <c r="V22" s="81" t="str">
        <f>IF(T22="","",'PROTECTED CALCULATION SHEET'!AW13)</f>
        <v/>
      </c>
    </row>
    <row r="23" spans="1:22" ht="26" x14ac:dyDescent="0.25">
      <c r="A23" s="75" t="s">
        <v>63</v>
      </c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82"/>
      <c r="U23" s="80" t="str">
        <f>IF(T23="","",'PROTECTED CALCULATION SHEET'!AX14)</f>
        <v/>
      </c>
      <c r="V23" s="81" t="str">
        <f>IF(T23="","",'PROTECTED CALCULATION SHEET'!AW14)</f>
        <v/>
      </c>
    </row>
    <row r="24" spans="1:22" ht="26" x14ac:dyDescent="0.25">
      <c r="A24" s="75" t="s">
        <v>68</v>
      </c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82"/>
      <c r="U24" s="80" t="str">
        <f>IF(T24="","",'PROTECTED CALCULATION SHEET'!AX15)</f>
        <v/>
      </c>
      <c r="V24" s="81" t="str">
        <f>IF(T24="","",'PROTECTED CALCULATION SHEET'!AW15)</f>
        <v/>
      </c>
    </row>
    <row r="25" spans="1:22" ht="26" x14ac:dyDescent="0.25">
      <c r="A25" s="75" t="s">
        <v>64</v>
      </c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82"/>
      <c r="U25" s="80" t="str">
        <f>IF(T25="","",'PROTECTED CALCULATION SHEET'!AX16)</f>
        <v/>
      </c>
      <c r="V25" s="81" t="str">
        <f>IF(T25="","",'PROTECTED CALCULATION SHEET'!AW16)</f>
        <v/>
      </c>
    </row>
    <row r="26" spans="1:22" ht="26" x14ac:dyDescent="0.25">
      <c r="A26" s="75" t="s">
        <v>69</v>
      </c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7"/>
      <c r="U26" s="80" t="str">
        <f>IF(T26="","",'PROTECTED CALCULATION SHEET'!AX17)</f>
        <v/>
      </c>
      <c r="V26" s="81" t="str">
        <f>IF(T26="","",'PROTECTED CALCULATION SHEET'!AW17)</f>
        <v/>
      </c>
    </row>
    <row r="27" spans="1:22" ht="26" x14ac:dyDescent="0.25">
      <c r="A27" s="75" t="s">
        <v>70</v>
      </c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7"/>
      <c r="U27" s="80" t="str">
        <f>IF(T27="","",'PROTECTED CALCULATION SHEET'!AX18)</f>
        <v/>
      </c>
      <c r="V27" s="81" t="str">
        <f>IF(T27="","",'PROTECTED CALCULATION SHEET'!AW18)</f>
        <v/>
      </c>
    </row>
    <row r="28" spans="1:22" ht="26" x14ac:dyDescent="0.25">
      <c r="A28" s="75" t="s">
        <v>71</v>
      </c>
      <c r="B28" s="83"/>
      <c r="C28" s="83"/>
      <c r="D28" s="84"/>
      <c r="E28" s="83"/>
      <c r="F28" s="83"/>
      <c r="G28" s="84"/>
      <c r="H28" s="83"/>
      <c r="I28" s="83"/>
      <c r="J28" s="84"/>
      <c r="K28" s="83"/>
      <c r="L28" s="83"/>
      <c r="M28" s="84"/>
      <c r="N28" s="83"/>
      <c r="O28" s="83"/>
      <c r="P28" s="83"/>
      <c r="Q28" s="83"/>
      <c r="R28" s="83"/>
      <c r="S28" s="84"/>
      <c r="T28" s="77"/>
      <c r="U28" s="80" t="str">
        <f>IF(T28="","",'PROTECTED CALCULATION SHEET'!AX19)</f>
        <v/>
      </c>
      <c r="V28" s="81" t="str">
        <f>IF(T28="","",'PROTECTED CALCULATION SHEET'!AW19)</f>
        <v/>
      </c>
    </row>
    <row r="29" spans="1:22" ht="26" x14ac:dyDescent="0.25">
      <c r="A29" s="75" t="s">
        <v>72</v>
      </c>
      <c r="B29" s="83"/>
      <c r="C29" s="83"/>
      <c r="D29" s="84"/>
      <c r="E29" s="83"/>
      <c r="F29" s="83"/>
      <c r="G29" s="84"/>
      <c r="H29" s="83"/>
      <c r="I29" s="83"/>
      <c r="J29" s="84"/>
      <c r="K29" s="83"/>
      <c r="L29" s="83"/>
      <c r="M29" s="84"/>
      <c r="N29" s="83"/>
      <c r="O29" s="83"/>
      <c r="P29" s="83"/>
      <c r="Q29" s="83"/>
      <c r="R29" s="83"/>
      <c r="S29" s="84"/>
      <c r="T29" s="77"/>
      <c r="U29" s="80" t="str">
        <f>IF(T29="","",'PROTECTED CALCULATION SHEET'!AX20)</f>
        <v/>
      </c>
      <c r="V29" s="81" t="str">
        <f>IF(T29="","",'PROTECTED CALCULATION SHEET'!AW20)</f>
        <v/>
      </c>
    </row>
    <row r="30" spans="1:22" ht="26" x14ac:dyDescent="0.25">
      <c r="A30" s="75" t="s">
        <v>73</v>
      </c>
      <c r="B30" s="83"/>
      <c r="C30" s="83"/>
      <c r="D30" s="84"/>
      <c r="E30" s="83"/>
      <c r="F30" s="83"/>
      <c r="G30" s="84"/>
      <c r="H30" s="83"/>
      <c r="I30" s="83"/>
      <c r="J30" s="84"/>
      <c r="K30" s="83"/>
      <c r="L30" s="83"/>
      <c r="M30" s="84"/>
      <c r="N30" s="83"/>
      <c r="O30" s="83"/>
      <c r="P30" s="83"/>
      <c r="Q30" s="83"/>
      <c r="R30" s="83"/>
      <c r="S30" s="84"/>
      <c r="T30" s="77"/>
      <c r="U30" s="80" t="str">
        <f>IF(T30="","",'PROTECTED CALCULATION SHEET'!AX21)</f>
        <v/>
      </c>
      <c r="V30" s="81" t="str">
        <f>IF(T30="","",'PROTECTED CALCULATION SHEET'!AW21)</f>
        <v/>
      </c>
    </row>
    <row r="31" spans="1:22" ht="26" x14ac:dyDescent="0.25">
      <c r="A31" s="75" t="s">
        <v>74</v>
      </c>
      <c r="B31" s="83"/>
      <c r="C31" s="83"/>
      <c r="D31" s="84"/>
      <c r="E31" s="83"/>
      <c r="F31" s="83"/>
      <c r="G31" s="84"/>
      <c r="H31" s="83"/>
      <c r="I31" s="83"/>
      <c r="J31" s="84"/>
      <c r="K31" s="83"/>
      <c r="L31" s="83"/>
      <c r="M31" s="84"/>
      <c r="N31" s="83"/>
      <c r="O31" s="83"/>
      <c r="P31" s="83"/>
      <c r="Q31" s="83"/>
      <c r="R31" s="83"/>
      <c r="S31" s="84"/>
      <c r="T31" s="77"/>
      <c r="U31" s="80" t="str">
        <f>IF(T31="","",'PROTECTED CALCULATION SHEET'!AX22)</f>
        <v/>
      </c>
      <c r="V31" s="81" t="str">
        <f>IF(T31="","",'PROTECTED CALCULATION SHEET'!AW22)</f>
        <v/>
      </c>
    </row>
    <row r="32" spans="1:22" ht="26" x14ac:dyDescent="0.25">
      <c r="A32" s="75" t="s">
        <v>75</v>
      </c>
      <c r="B32" s="83"/>
      <c r="C32" s="83"/>
      <c r="D32" s="84"/>
      <c r="E32" s="83"/>
      <c r="F32" s="83"/>
      <c r="G32" s="84"/>
      <c r="H32" s="83"/>
      <c r="I32" s="83"/>
      <c r="J32" s="84"/>
      <c r="K32" s="83"/>
      <c r="L32" s="83"/>
      <c r="M32" s="84"/>
      <c r="N32" s="83"/>
      <c r="O32" s="83"/>
      <c r="P32" s="83"/>
      <c r="Q32" s="83"/>
      <c r="R32" s="83"/>
      <c r="S32" s="84"/>
      <c r="T32" s="85"/>
      <c r="U32" s="80" t="str">
        <f>IF(T32="","",'PROTECTED CALCULATION SHEET'!AX23)</f>
        <v/>
      </c>
      <c r="V32" s="81" t="str">
        <f>IF(T32="","",'PROTECTED CALCULATION SHEET'!AW23)</f>
        <v/>
      </c>
    </row>
    <row r="33" spans="1:23" ht="26" x14ac:dyDescent="0.25">
      <c r="A33" s="75" t="s">
        <v>76</v>
      </c>
      <c r="B33" s="83"/>
      <c r="C33" s="83"/>
      <c r="D33" s="84"/>
      <c r="E33" s="83"/>
      <c r="F33" s="83"/>
      <c r="G33" s="84"/>
      <c r="H33" s="83"/>
      <c r="I33" s="83"/>
      <c r="J33" s="84"/>
      <c r="K33" s="83"/>
      <c r="L33" s="83"/>
      <c r="M33" s="84"/>
      <c r="N33" s="83"/>
      <c r="O33" s="83"/>
      <c r="P33" s="83"/>
      <c r="Q33" s="83"/>
      <c r="R33" s="83"/>
      <c r="S33" s="84"/>
      <c r="T33" s="85"/>
      <c r="U33" s="80" t="str">
        <f>IF(T33="","",'PROTECTED CALCULATION SHEET'!AX24)</f>
        <v/>
      </c>
      <c r="V33" s="81" t="str">
        <f>IF(T33="","",'PROTECTED CALCULATION SHEET'!AW24)</f>
        <v/>
      </c>
    </row>
    <row r="34" spans="1:23" ht="26" x14ac:dyDescent="0.25">
      <c r="A34" s="75" t="s">
        <v>77</v>
      </c>
      <c r="B34" s="83"/>
      <c r="C34" s="83"/>
      <c r="D34" s="84"/>
      <c r="E34" s="83"/>
      <c r="F34" s="83"/>
      <c r="G34" s="84"/>
      <c r="H34" s="83"/>
      <c r="I34" s="83"/>
      <c r="J34" s="84"/>
      <c r="K34" s="83"/>
      <c r="L34" s="83"/>
      <c r="M34" s="84"/>
      <c r="N34" s="83"/>
      <c r="O34" s="83"/>
      <c r="P34" s="83"/>
      <c r="Q34" s="83"/>
      <c r="R34" s="83"/>
      <c r="S34" s="84"/>
      <c r="T34" s="85"/>
      <c r="U34" s="80" t="str">
        <f>IF(T34="","",'PROTECTED CALCULATION SHEET'!AX25)</f>
        <v/>
      </c>
      <c r="V34" s="81" t="str">
        <f>IF(T34="","",'PROTECTED CALCULATION SHEET'!AW25)</f>
        <v/>
      </c>
      <c r="W34" s="19" t="s">
        <v>49</v>
      </c>
    </row>
    <row r="35" spans="1:23" ht="26" x14ac:dyDescent="0.25">
      <c r="A35" s="75" t="s">
        <v>78</v>
      </c>
      <c r="B35" s="83"/>
      <c r="C35" s="83"/>
      <c r="D35" s="84"/>
      <c r="E35" s="83"/>
      <c r="F35" s="83"/>
      <c r="G35" s="84"/>
      <c r="H35" s="83"/>
      <c r="I35" s="83"/>
      <c r="J35" s="84"/>
      <c r="K35" s="83"/>
      <c r="L35" s="83"/>
      <c r="M35" s="84"/>
      <c r="N35" s="83"/>
      <c r="O35" s="83"/>
      <c r="P35" s="83"/>
      <c r="Q35" s="83"/>
      <c r="R35" s="83"/>
      <c r="S35" s="84"/>
      <c r="T35" s="85"/>
      <c r="U35" s="80" t="str">
        <f>IF(T35="","",'PROTECTED CALCULATION SHEET'!AX26)</f>
        <v/>
      </c>
      <c r="V35" s="81" t="str">
        <f>IF(T35="","",'PROTECTED CALCULATION SHEET'!AW26)</f>
        <v/>
      </c>
    </row>
    <row r="36" spans="1:23" ht="26" x14ac:dyDescent="0.25">
      <c r="A36" s="75" t="s">
        <v>79</v>
      </c>
      <c r="B36" s="83"/>
      <c r="C36" s="83"/>
      <c r="D36" s="84"/>
      <c r="E36" s="83"/>
      <c r="F36" s="83"/>
      <c r="G36" s="84"/>
      <c r="H36" s="83"/>
      <c r="I36" s="83"/>
      <c r="J36" s="84"/>
      <c r="K36" s="83"/>
      <c r="L36" s="83"/>
      <c r="M36" s="84"/>
      <c r="N36" s="83"/>
      <c r="O36" s="83"/>
      <c r="P36" s="83"/>
      <c r="Q36" s="83"/>
      <c r="R36" s="83"/>
      <c r="S36" s="84"/>
      <c r="T36" s="85"/>
      <c r="U36" s="80" t="str">
        <f>IF(T36="","",'PROTECTED CALCULATION SHEET'!AX27)</f>
        <v/>
      </c>
      <c r="V36" s="81" t="str">
        <f>IF(T36="","",'PROTECTED CALCULATION SHEET'!AW27)</f>
        <v/>
      </c>
    </row>
    <row r="37" spans="1:23" ht="26" x14ac:dyDescent="0.25">
      <c r="A37" s="75" t="s">
        <v>80</v>
      </c>
      <c r="B37" s="83"/>
      <c r="C37" s="83"/>
      <c r="D37" s="84"/>
      <c r="E37" s="83"/>
      <c r="F37" s="83"/>
      <c r="G37" s="84"/>
      <c r="H37" s="83"/>
      <c r="I37" s="83"/>
      <c r="J37" s="84"/>
      <c r="K37" s="83"/>
      <c r="L37" s="83"/>
      <c r="M37" s="84"/>
      <c r="N37" s="83"/>
      <c r="O37" s="83"/>
      <c r="P37" s="83"/>
      <c r="Q37" s="83"/>
      <c r="R37" s="83"/>
      <c r="S37" s="84"/>
      <c r="T37" s="85"/>
      <c r="U37" s="80" t="str">
        <f>IF(T37="","",'PROTECTED CALCULATION SHEET'!AX28)</f>
        <v/>
      </c>
      <c r="V37" s="81" t="str">
        <f>IF(T37="","",'PROTECTED CALCULATION SHEET'!AW28)</f>
        <v/>
      </c>
    </row>
    <row r="38" spans="1:23" ht="26" x14ac:dyDescent="0.25">
      <c r="A38" s="75" t="s">
        <v>81</v>
      </c>
      <c r="B38" s="83"/>
      <c r="C38" s="83"/>
      <c r="D38" s="84"/>
      <c r="E38" s="83"/>
      <c r="F38" s="83"/>
      <c r="G38" s="84"/>
      <c r="H38" s="83"/>
      <c r="I38" s="83"/>
      <c r="J38" s="84"/>
      <c r="K38" s="83"/>
      <c r="L38" s="83"/>
      <c r="M38" s="84"/>
      <c r="N38" s="83"/>
      <c r="O38" s="83"/>
      <c r="P38" s="83"/>
      <c r="Q38" s="83"/>
      <c r="R38" s="83"/>
      <c r="S38" s="84"/>
      <c r="T38" s="85"/>
      <c r="U38" s="80" t="str">
        <f>IF(T38="","",'PROTECTED CALCULATION SHEET'!AX29)</f>
        <v/>
      </c>
      <c r="V38" s="81" t="str">
        <f>IF(T38="","",'PROTECTED CALCULATION SHEET'!AW29)</f>
        <v/>
      </c>
    </row>
    <row r="39" spans="1:23" ht="26" x14ac:dyDescent="0.25">
      <c r="A39" s="75" t="s">
        <v>82</v>
      </c>
      <c r="B39" s="86"/>
      <c r="C39" s="86"/>
      <c r="D39" s="87"/>
      <c r="E39" s="86"/>
      <c r="F39" s="86"/>
      <c r="G39" s="87"/>
      <c r="H39" s="86"/>
      <c r="I39" s="86"/>
      <c r="J39" s="87"/>
      <c r="K39" s="86"/>
      <c r="L39" s="86"/>
      <c r="M39" s="87"/>
      <c r="N39" s="86"/>
      <c r="O39" s="86"/>
      <c r="P39" s="86"/>
      <c r="Q39" s="86"/>
      <c r="R39" s="86"/>
      <c r="S39" s="87"/>
      <c r="T39" s="88"/>
      <c r="U39" s="89" t="str">
        <f>IF(T39="","",'PROTECTED CALCULATION SHEET'!AX30)</f>
        <v/>
      </c>
      <c r="V39" s="90" t="str">
        <f>IF(T39="","",'PROTECTED CALCULATION SHEET'!AW30)</f>
        <v/>
      </c>
    </row>
    <row r="40" spans="1:23" ht="26" x14ac:dyDescent="0.25">
      <c r="A40" s="75" t="s">
        <v>83</v>
      </c>
      <c r="B40" s="86"/>
      <c r="C40" s="86"/>
      <c r="D40" s="87"/>
      <c r="E40" s="86"/>
      <c r="F40" s="86"/>
      <c r="G40" s="87"/>
      <c r="H40" s="86"/>
      <c r="I40" s="86"/>
      <c r="J40" s="87"/>
      <c r="K40" s="86"/>
      <c r="L40" s="86"/>
      <c r="M40" s="87"/>
      <c r="N40" s="86"/>
      <c r="O40" s="86"/>
      <c r="P40" s="87"/>
      <c r="Q40" s="86"/>
      <c r="R40" s="86"/>
      <c r="S40" s="87"/>
      <c r="T40" s="88"/>
      <c r="U40" s="89" t="str">
        <f>IF(T40="","",'PROTECTED CALCULATION SHEET'!AX31)</f>
        <v/>
      </c>
      <c r="V40" s="90" t="str">
        <f>IF(T40="","",'PROTECTED CALCULATION SHEET'!AW31)</f>
        <v/>
      </c>
    </row>
    <row r="41" spans="1:23" ht="26" x14ac:dyDescent="0.25">
      <c r="A41" s="75" t="s">
        <v>84</v>
      </c>
      <c r="B41" s="86"/>
      <c r="C41" s="86"/>
      <c r="D41" s="87"/>
      <c r="E41" s="86"/>
      <c r="F41" s="86"/>
      <c r="G41" s="87"/>
      <c r="H41" s="86"/>
      <c r="I41" s="86"/>
      <c r="J41" s="87"/>
      <c r="K41" s="86"/>
      <c r="L41" s="86"/>
      <c r="M41" s="87"/>
      <c r="N41" s="86"/>
      <c r="O41" s="86"/>
      <c r="P41" s="87"/>
      <c r="Q41" s="86"/>
      <c r="R41" s="86"/>
      <c r="S41" s="87"/>
      <c r="T41" s="88"/>
      <c r="U41" s="89" t="str">
        <f>IF(T41="","",'PROTECTED CALCULATION SHEET'!AX32)</f>
        <v/>
      </c>
      <c r="V41" s="90" t="str">
        <f>IF(T41="","",'PROTECTED CALCULATION SHEET'!AW32)</f>
        <v/>
      </c>
    </row>
    <row r="42" spans="1:23" ht="26" x14ac:dyDescent="0.25">
      <c r="A42" s="75" t="s">
        <v>85</v>
      </c>
      <c r="B42" s="86"/>
      <c r="C42" s="86"/>
      <c r="D42" s="87"/>
      <c r="E42" s="86"/>
      <c r="F42" s="86"/>
      <c r="G42" s="87"/>
      <c r="H42" s="86"/>
      <c r="I42" s="86"/>
      <c r="J42" s="87"/>
      <c r="K42" s="86"/>
      <c r="L42" s="86"/>
      <c r="M42" s="87"/>
      <c r="N42" s="86"/>
      <c r="O42" s="86"/>
      <c r="P42" s="87"/>
      <c r="Q42" s="86"/>
      <c r="R42" s="86"/>
      <c r="S42" s="87"/>
      <c r="T42" s="88"/>
      <c r="U42" s="89" t="str">
        <f>IF(T42="","",'PROTECTED CALCULATION SHEET'!AX33)</f>
        <v/>
      </c>
      <c r="V42" s="90" t="str">
        <f>IF(T42="","",'PROTECTED CALCULATION SHEET'!AW33)</f>
        <v/>
      </c>
    </row>
    <row r="43" spans="1:23" ht="26" x14ac:dyDescent="0.25">
      <c r="A43" s="75" t="s">
        <v>86</v>
      </c>
      <c r="B43" s="86"/>
      <c r="C43" s="86"/>
      <c r="D43" s="87"/>
      <c r="E43" s="86"/>
      <c r="F43" s="86"/>
      <c r="G43" s="87"/>
      <c r="H43" s="86"/>
      <c r="I43" s="86"/>
      <c r="J43" s="87"/>
      <c r="K43" s="86"/>
      <c r="L43" s="86"/>
      <c r="M43" s="87"/>
      <c r="N43" s="86"/>
      <c r="O43" s="86"/>
      <c r="P43" s="87"/>
      <c r="Q43" s="86"/>
      <c r="R43" s="86"/>
      <c r="S43" s="87"/>
      <c r="T43" s="88"/>
      <c r="U43" s="89" t="str">
        <f>IF(T43="","",'PROTECTED CALCULATION SHEET'!AX34)</f>
        <v/>
      </c>
      <c r="V43" s="90" t="str">
        <f>IF(T43="","",'PROTECTED CALCULATION SHEET'!AW34)</f>
        <v/>
      </c>
    </row>
    <row r="44" spans="1:23" ht="26" x14ac:dyDescent="0.25">
      <c r="A44" s="75" t="s">
        <v>87</v>
      </c>
      <c r="B44" s="86"/>
      <c r="C44" s="86"/>
      <c r="D44" s="87"/>
      <c r="E44" s="86"/>
      <c r="F44" s="86"/>
      <c r="G44" s="87"/>
      <c r="H44" s="86"/>
      <c r="I44" s="86"/>
      <c r="J44" s="87"/>
      <c r="K44" s="86"/>
      <c r="L44" s="86"/>
      <c r="M44" s="87"/>
      <c r="N44" s="86"/>
      <c r="O44" s="86"/>
      <c r="P44" s="87"/>
      <c r="Q44" s="86"/>
      <c r="R44" s="86"/>
      <c r="S44" s="87"/>
      <c r="T44" s="88"/>
      <c r="U44" s="89" t="str">
        <f>IF(T44="","",'PROTECTED CALCULATION SHEET'!AX35)</f>
        <v/>
      </c>
      <c r="V44" s="90" t="str">
        <f>IF(T44="","",'PROTECTED CALCULATION SHEET'!AW35)</f>
        <v/>
      </c>
    </row>
    <row r="45" spans="1:23" ht="26" x14ac:dyDescent="0.25">
      <c r="A45" s="75" t="s">
        <v>88</v>
      </c>
      <c r="B45" s="86"/>
      <c r="C45" s="86"/>
      <c r="D45" s="87"/>
      <c r="E45" s="86"/>
      <c r="F45" s="86"/>
      <c r="G45" s="87"/>
      <c r="H45" s="86"/>
      <c r="I45" s="86"/>
      <c r="J45" s="87"/>
      <c r="K45" s="86"/>
      <c r="L45" s="86"/>
      <c r="M45" s="87"/>
      <c r="N45" s="86"/>
      <c r="O45" s="86"/>
      <c r="P45" s="87"/>
      <c r="Q45" s="86"/>
      <c r="R45" s="86"/>
      <c r="S45" s="87"/>
      <c r="T45" s="88"/>
      <c r="U45" s="89" t="str">
        <f>IF(T45="","",'PROTECTED CALCULATION SHEET'!AX36)</f>
        <v/>
      </c>
      <c r="V45" s="90" t="str">
        <f>IF(T45="","",'PROTECTED CALCULATION SHEET'!AW36)</f>
        <v/>
      </c>
    </row>
    <row r="46" spans="1:23" ht="26" x14ac:dyDescent="0.25">
      <c r="A46" s="75" t="s">
        <v>89</v>
      </c>
      <c r="B46" s="86"/>
      <c r="C46" s="86"/>
      <c r="D46" s="87"/>
      <c r="E46" s="86"/>
      <c r="F46" s="86"/>
      <c r="G46" s="87"/>
      <c r="H46" s="86"/>
      <c r="I46" s="86"/>
      <c r="J46" s="87"/>
      <c r="K46" s="86"/>
      <c r="L46" s="86"/>
      <c r="M46" s="87"/>
      <c r="N46" s="86"/>
      <c r="O46" s="86"/>
      <c r="P46" s="87"/>
      <c r="Q46" s="86"/>
      <c r="R46" s="86"/>
      <c r="S46" s="87"/>
      <c r="T46" s="88"/>
      <c r="U46" s="89" t="str">
        <f>IF(T46="","",'PROTECTED CALCULATION SHEET'!AX37)</f>
        <v/>
      </c>
      <c r="V46" s="90" t="str">
        <f>IF(T46="","",'PROTECTED CALCULATION SHEET'!AW37)</f>
        <v/>
      </c>
    </row>
    <row r="47" spans="1:23" ht="26" x14ac:dyDescent="0.25">
      <c r="A47" s="75" t="s">
        <v>90</v>
      </c>
      <c r="B47" s="86"/>
      <c r="C47" s="86"/>
      <c r="D47" s="87"/>
      <c r="E47" s="86"/>
      <c r="F47" s="86"/>
      <c r="G47" s="87"/>
      <c r="H47" s="86"/>
      <c r="I47" s="86"/>
      <c r="J47" s="87"/>
      <c r="K47" s="86"/>
      <c r="L47" s="86"/>
      <c r="M47" s="87"/>
      <c r="N47" s="86"/>
      <c r="O47" s="86"/>
      <c r="P47" s="87"/>
      <c r="Q47" s="86"/>
      <c r="R47" s="86"/>
      <c r="S47" s="87"/>
      <c r="T47" s="88"/>
      <c r="U47" s="89" t="str">
        <f>IF(T47="","",'PROTECTED CALCULATION SHEET'!AX38)</f>
        <v/>
      </c>
      <c r="V47" s="90" t="str">
        <f>IF(T47="","",'PROTECTED CALCULATION SHEET'!AW38)</f>
        <v/>
      </c>
    </row>
    <row r="48" spans="1:23" ht="26" x14ac:dyDescent="0.25">
      <c r="A48" s="75" t="s">
        <v>91</v>
      </c>
      <c r="B48" s="86"/>
      <c r="C48" s="86"/>
      <c r="D48" s="87"/>
      <c r="E48" s="86"/>
      <c r="F48" s="86"/>
      <c r="G48" s="87"/>
      <c r="H48" s="86"/>
      <c r="I48" s="86"/>
      <c r="J48" s="87"/>
      <c r="K48" s="86"/>
      <c r="L48" s="86"/>
      <c r="M48" s="87"/>
      <c r="N48" s="86"/>
      <c r="O48" s="86"/>
      <c r="P48" s="87"/>
      <c r="Q48" s="86"/>
      <c r="R48" s="86"/>
      <c r="S48" s="87"/>
      <c r="T48" s="88"/>
      <c r="U48" s="89" t="str">
        <f>IF(T48="","",'PROTECTED CALCULATION SHEET'!AX39)</f>
        <v/>
      </c>
      <c r="V48" s="90" t="str">
        <f>IF(T48="","",'PROTECTED CALCULATION SHEET'!AW39)</f>
        <v/>
      </c>
    </row>
    <row r="49" spans="1:22" ht="26" x14ac:dyDescent="0.25">
      <c r="A49" s="75" t="s">
        <v>92</v>
      </c>
      <c r="B49" s="86"/>
      <c r="C49" s="86"/>
      <c r="D49" s="87"/>
      <c r="E49" s="86"/>
      <c r="F49" s="86"/>
      <c r="G49" s="87"/>
      <c r="H49" s="86"/>
      <c r="I49" s="86"/>
      <c r="J49" s="87"/>
      <c r="K49" s="86"/>
      <c r="L49" s="86"/>
      <c r="M49" s="87"/>
      <c r="N49" s="86"/>
      <c r="O49" s="86"/>
      <c r="P49" s="87"/>
      <c r="Q49" s="86"/>
      <c r="R49" s="86"/>
      <c r="S49" s="87"/>
      <c r="T49" s="88"/>
      <c r="U49" s="89" t="str">
        <f>IF(T49="","",'PROTECTED CALCULATION SHEET'!AX40)</f>
        <v/>
      </c>
      <c r="V49" s="90" t="str">
        <f>IF(T49="","",'PROTECTED CALCULATION SHEET'!AW40)</f>
        <v/>
      </c>
    </row>
    <row r="50" spans="1:22" ht="26" x14ac:dyDescent="0.25">
      <c r="A50" s="75" t="s">
        <v>93</v>
      </c>
      <c r="B50" s="86"/>
      <c r="C50" s="86"/>
      <c r="D50" s="87"/>
      <c r="E50" s="86"/>
      <c r="F50" s="86"/>
      <c r="G50" s="87"/>
      <c r="H50" s="86"/>
      <c r="I50" s="86"/>
      <c r="J50" s="87"/>
      <c r="K50" s="86"/>
      <c r="L50" s="86"/>
      <c r="M50" s="87"/>
      <c r="N50" s="86"/>
      <c r="O50" s="86"/>
      <c r="P50" s="87"/>
      <c r="Q50" s="86"/>
      <c r="R50" s="86"/>
      <c r="S50" s="87"/>
      <c r="T50" s="88"/>
      <c r="U50" s="89" t="str">
        <f>IF(T50="","",'PROTECTED CALCULATION SHEET'!AX41)</f>
        <v/>
      </c>
      <c r="V50" s="90" t="str">
        <f>IF(T50="","",'PROTECTED CALCULATION SHEET'!AW41)</f>
        <v/>
      </c>
    </row>
    <row r="51" spans="1:22" ht="26" x14ac:dyDescent="0.25">
      <c r="A51" s="75" t="s">
        <v>94</v>
      </c>
      <c r="B51" s="86"/>
      <c r="C51" s="86"/>
      <c r="D51" s="87"/>
      <c r="E51" s="86"/>
      <c r="F51" s="86"/>
      <c r="G51" s="87"/>
      <c r="H51" s="86"/>
      <c r="I51" s="86"/>
      <c r="J51" s="87"/>
      <c r="K51" s="86"/>
      <c r="L51" s="86"/>
      <c r="M51" s="87"/>
      <c r="N51" s="86"/>
      <c r="O51" s="86"/>
      <c r="P51" s="87"/>
      <c r="Q51" s="86"/>
      <c r="R51" s="86"/>
      <c r="S51" s="87"/>
      <c r="T51" s="88"/>
      <c r="U51" s="89" t="str">
        <f>IF(T51="","",'PROTECTED CALCULATION SHEET'!AX42)</f>
        <v/>
      </c>
      <c r="V51" s="90" t="str">
        <f>IF(T51="","",'PROTECTED CALCULATION SHEET'!AW42)</f>
        <v/>
      </c>
    </row>
    <row r="52" spans="1:22" ht="26" x14ac:dyDescent="0.25">
      <c r="A52" s="75" t="s">
        <v>95</v>
      </c>
      <c r="B52" s="86"/>
      <c r="C52" s="86"/>
      <c r="D52" s="87"/>
      <c r="E52" s="86"/>
      <c r="F52" s="86"/>
      <c r="G52" s="87"/>
      <c r="H52" s="86"/>
      <c r="I52" s="86"/>
      <c r="J52" s="87"/>
      <c r="K52" s="86"/>
      <c r="L52" s="86"/>
      <c r="M52" s="87"/>
      <c r="N52" s="86"/>
      <c r="O52" s="86"/>
      <c r="P52" s="87"/>
      <c r="Q52" s="86"/>
      <c r="R52" s="86"/>
      <c r="S52" s="87"/>
      <c r="T52" s="88"/>
      <c r="U52" s="89" t="str">
        <f>IF(T52="","",'PROTECTED CALCULATION SHEET'!AX43)</f>
        <v/>
      </c>
      <c r="V52" s="90" t="str">
        <f>IF(T52="","",'PROTECTED CALCULATION SHEET'!AW43)</f>
        <v/>
      </c>
    </row>
    <row r="53" spans="1:22" ht="26" x14ac:dyDescent="0.25">
      <c r="A53" s="75" t="s">
        <v>96</v>
      </c>
      <c r="B53" s="86"/>
      <c r="C53" s="86"/>
      <c r="D53" s="87"/>
      <c r="E53" s="86"/>
      <c r="F53" s="86"/>
      <c r="G53" s="87"/>
      <c r="H53" s="86"/>
      <c r="I53" s="86"/>
      <c r="J53" s="87"/>
      <c r="K53" s="86"/>
      <c r="L53" s="86"/>
      <c r="M53" s="87"/>
      <c r="N53" s="86"/>
      <c r="O53" s="86"/>
      <c r="P53" s="87"/>
      <c r="Q53" s="86"/>
      <c r="R53" s="86"/>
      <c r="S53" s="87"/>
      <c r="T53" s="88"/>
      <c r="U53" s="89" t="str">
        <f>IF(T53="","",'PROTECTED CALCULATION SHEET'!AX44)</f>
        <v/>
      </c>
      <c r="V53" s="90" t="str">
        <f>IF(T53="","",'PROTECTED CALCULATION SHEET'!AW44)</f>
        <v/>
      </c>
    </row>
    <row r="54" spans="1:22" ht="26" x14ac:dyDescent="0.25">
      <c r="A54" s="75" t="s">
        <v>97</v>
      </c>
      <c r="B54" s="86"/>
      <c r="C54" s="86"/>
      <c r="D54" s="87"/>
      <c r="E54" s="86"/>
      <c r="F54" s="86"/>
      <c r="G54" s="87"/>
      <c r="H54" s="86"/>
      <c r="I54" s="86"/>
      <c r="J54" s="87"/>
      <c r="K54" s="86"/>
      <c r="L54" s="86"/>
      <c r="M54" s="87"/>
      <c r="N54" s="86"/>
      <c r="O54" s="86"/>
      <c r="P54" s="87"/>
      <c r="Q54" s="86"/>
      <c r="R54" s="86"/>
      <c r="S54" s="87"/>
      <c r="T54" s="88"/>
      <c r="U54" s="89" t="str">
        <f>IF(T54="","",'PROTECTED CALCULATION SHEET'!AX45)</f>
        <v/>
      </c>
      <c r="V54" s="90" t="str">
        <f>IF(T54="","",'PROTECTED CALCULATION SHEET'!AW45)</f>
        <v/>
      </c>
    </row>
    <row r="55" spans="1:22" ht="26" x14ac:dyDescent="0.25">
      <c r="A55" s="75" t="s">
        <v>98</v>
      </c>
      <c r="B55" s="86"/>
      <c r="C55" s="86"/>
      <c r="D55" s="87"/>
      <c r="E55" s="86"/>
      <c r="F55" s="86"/>
      <c r="G55" s="87"/>
      <c r="H55" s="86"/>
      <c r="I55" s="86"/>
      <c r="J55" s="87"/>
      <c r="K55" s="86"/>
      <c r="L55" s="86"/>
      <c r="M55" s="87"/>
      <c r="N55" s="86"/>
      <c r="O55" s="86"/>
      <c r="P55" s="87"/>
      <c r="Q55" s="86"/>
      <c r="R55" s="86"/>
      <c r="S55" s="87"/>
      <c r="T55" s="88"/>
      <c r="U55" s="89" t="str">
        <f>IF(T55="","",'PROTECTED CALCULATION SHEET'!AX46)</f>
        <v/>
      </c>
      <c r="V55" s="90" t="str">
        <f>IF(T55="","",'PROTECTED CALCULATION SHEET'!AW46)</f>
        <v/>
      </c>
    </row>
    <row r="56" spans="1:22" ht="26" x14ac:dyDescent="0.25">
      <c r="A56" s="75" t="s">
        <v>99</v>
      </c>
      <c r="B56" s="86"/>
      <c r="C56" s="86"/>
      <c r="D56" s="87"/>
      <c r="E56" s="86"/>
      <c r="F56" s="86"/>
      <c r="G56" s="87"/>
      <c r="H56" s="86"/>
      <c r="I56" s="86"/>
      <c r="J56" s="87"/>
      <c r="K56" s="86"/>
      <c r="L56" s="86"/>
      <c r="M56" s="87"/>
      <c r="N56" s="86"/>
      <c r="O56" s="86"/>
      <c r="P56" s="87"/>
      <c r="Q56" s="86"/>
      <c r="R56" s="86"/>
      <c r="S56" s="87"/>
      <c r="T56" s="88"/>
      <c r="U56" s="89" t="str">
        <f>IF(T56="","",'PROTECTED CALCULATION SHEET'!AX47)</f>
        <v/>
      </c>
      <c r="V56" s="90" t="str">
        <f>IF(T56="","",'PROTECTED CALCULATION SHEET'!AW47)</f>
        <v/>
      </c>
    </row>
    <row r="57" spans="1:22" ht="26" x14ac:dyDescent="0.25">
      <c r="A57" s="75" t="s">
        <v>100</v>
      </c>
      <c r="B57" s="86"/>
      <c r="C57" s="86"/>
      <c r="D57" s="87"/>
      <c r="E57" s="86"/>
      <c r="F57" s="86"/>
      <c r="G57" s="87"/>
      <c r="H57" s="86"/>
      <c r="I57" s="86"/>
      <c r="J57" s="87"/>
      <c r="K57" s="86"/>
      <c r="L57" s="86"/>
      <c r="M57" s="87"/>
      <c r="N57" s="86"/>
      <c r="O57" s="86"/>
      <c r="P57" s="87"/>
      <c r="Q57" s="86"/>
      <c r="R57" s="86"/>
      <c r="S57" s="87"/>
      <c r="T57" s="88"/>
      <c r="U57" s="89" t="str">
        <f>IF(T57="","",'PROTECTED CALCULATION SHEET'!AX48)</f>
        <v/>
      </c>
      <c r="V57" s="90" t="str">
        <f>IF(T57="","",'PROTECTED CALCULATION SHEET'!AW48)</f>
        <v/>
      </c>
    </row>
    <row r="58" spans="1:22" ht="26" x14ac:dyDescent="0.25">
      <c r="A58" s="75" t="s">
        <v>101</v>
      </c>
      <c r="B58" s="86"/>
      <c r="C58" s="86"/>
      <c r="D58" s="87"/>
      <c r="E58" s="86"/>
      <c r="F58" s="86"/>
      <c r="G58" s="87"/>
      <c r="H58" s="86"/>
      <c r="I58" s="86"/>
      <c r="J58" s="87"/>
      <c r="K58" s="86"/>
      <c r="L58" s="86"/>
      <c r="M58" s="87"/>
      <c r="N58" s="86"/>
      <c r="O58" s="86"/>
      <c r="P58" s="87"/>
      <c r="Q58" s="86"/>
      <c r="R58" s="86"/>
      <c r="S58" s="87"/>
      <c r="T58" s="88"/>
      <c r="U58" s="89" t="str">
        <f>IF(T58="","",'PROTECTED CALCULATION SHEET'!AX49)</f>
        <v/>
      </c>
      <c r="V58" s="90" t="str">
        <f>IF(T58="","",'PROTECTED CALCULATION SHEET'!AW49)</f>
        <v/>
      </c>
    </row>
    <row r="59" spans="1:22" ht="26" x14ac:dyDescent="0.25">
      <c r="A59" s="75" t="s">
        <v>102</v>
      </c>
      <c r="B59" s="86"/>
      <c r="C59" s="86"/>
      <c r="D59" s="87"/>
      <c r="E59" s="86"/>
      <c r="F59" s="86"/>
      <c r="G59" s="87"/>
      <c r="H59" s="86"/>
      <c r="I59" s="86"/>
      <c r="J59" s="87"/>
      <c r="K59" s="86"/>
      <c r="L59" s="86"/>
      <c r="M59" s="87"/>
      <c r="N59" s="86"/>
      <c r="O59" s="86"/>
      <c r="P59" s="87"/>
      <c r="Q59" s="86"/>
      <c r="R59" s="86"/>
      <c r="S59" s="87"/>
      <c r="T59" s="88"/>
      <c r="U59" s="89" t="str">
        <f>IF(T59="","",'PROTECTED CALCULATION SHEET'!AX50)</f>
        <v/>
      </c>
      <c r="V59" s="90" t="str">
        <f>IF(T59="","",'PROTECTED CALCULATION SHEET'!AW50)</f>
        <v/>
      </c>
    </row>
    <row r="60" spans="1:22" ht="26" x14ac:dyDescent="0.25">
      <c r="A60" s="75" t="s">
        <v>103</v>
      </c>
      <c r="B60" s="86"/>
      <c r="C60" s="86"/>
      <c r="D60" s="87"/>
      <c r="E60" s="86"/>
      <c r="F60" s="86"/>
      <c r="G60" s="87"/>
      <c r="H60" s="86"/>
      <c r="I60" s="86"/>
      <c r="J60" s="87"/>
      <c r="K60" s="86"/>
      <c r="L60" s="86"/>
      <c r="M60" s="87"/>
      <c r="N60" s="86"/>
      <c r="O60" s="86"/>
      <c r="P60" s="87"/>
      <c r="Q60" s="86"/>
      <c r="R60" s="86"/>
      <c r="S60" s="87"/>
      <c r="T60" s="88"/>
      <c r="U60" s="89" t="str">
        <f>IF(T60="","",'PROTECTED CALCULATION SHEET'!AX51)</f>
        <v/>
      </c>
      <c r="V60" s="90" t="str">
        <f>IF(T60="","",'PROTECTED CALCULATION SHEET'!AW51)</f>
        <v/>
      </c>
    </row>
    <row r="61" spans="1:22" ht="26" x14ac:dyDescent="0.25">
      <c r="A61" s="75" t="s">
        <v>104</v>
      </c>
      <c r="B61" s="86"/>
      <c r="C61" s="86"/>
      <c r="D61" s="87"/>
      <c r="E61" s="86"/>
      <c r="F61" s="86"/>
      <c r="G61" s="87"/>
      <c r="H61" s="86"/>
      <c r="I61" s="86"/>
      <c r="J61" s="87"/>
      <c r="K61" s="86"/>
      <c r="L61" s="86"/>
      <c r="M61" s="87"/>
      <c r="N61" s="86"/>
      <c r="O61" s="86"/>
      <c r="P61" s="87"/>
      <c r="Q61" s="86"/>
      <c r="R61" s="86"/>
      <c r="S61" s="87"/>
      <c r="T61" s="88"/>
      <c r="U61" s="89" t="str">
        <f>IF(T61="","",'PROTECTED CALCULATION SHEET'!AX52)</f>
        <v/>
      </c>
      <c r="V61" s="90" t="str">
        <f>IF(T61="","",'PROTECTED CALCULATION SHEET'!AW52)</f>
        <v/>
      </c>
    </row>
    <row r="62" spans="1:22" ht="26.5" thickBot="1" x14ac:dyDescent="0.3">
      <c r="A62" s="91" t="s">
        <v>105</v>
      </c>
      <c r="B62" s="92"/>
      <c r="C62" s="92"/>
      <c r="D62" s="93"/>
      <c r="E62" s="92"/>
      <c r="F62" s="92"/>
      <c r="G62" s="93"/>
      <c r="H62" s="92"/>
      <c r="I62" s="92"/>
      <c r="J62" s="93"/>
      <c r="K62" s="92"/>
      <c r="L62" s="92"/>
      <c r="M62" s="93"/>
      <c r="N62" s="92"/>
      <c r="O62" s="92"/>
      <c r="P62" s="93"/>
      <c r="Q62" s="92"/>
      <c r="R62" s="92"/>
      <c r="S62" s="93"/>
      <c r="T62" s="94"/>
      <c r="U62" s="95" t="str">
        <f>IF(T62="","",'PROTECTED CALCULATION SHEET'!AX53)</f>
        <v/>
      </c>
      <c r="V62" s="96" t="str">
        <f>IF(T62="","",'PROTECTED CALCULATION SHEET'!AW53)</f>
        <v/>
      </c>
    </row>
    <row r="63" spans="1:22" x14ac:dyDescent="0.25">
      <c r="H63" s="97"/>
      <c r="I63" s="97"/>
    </row>
    <row r="66" spans="1:1" x14ac:dyDescent="0.25">
      <c r="A66" s="34"/>
    </row>
  </sheetData>
  <protectedRanges>
    <protectedRange password="C8D3" sqref="K10:M10 K11:L11 T10:U10 N10:P11 R1:R3 K9:N9 Q19:T52 Q2:Q3 P40:P52 B25:J62 O53:T62 K12:P12 B9:G12 Q11:S12 H10:J12 T1:U1 A1:A4 O19:O52 P19:P25 P33:P38 K19:N62 R8 A6:A62 T5:T7 U4:U8" name="Range1"/>
    <protectedRange password="C8D3" sqref="B19:J24" name="Range1_1_1"/>
    <protectedRange password="C8D3" sqref="P32" name="Range1_1_2"/>
    <protectedRange password="C8D3" sqref="T2:U3" name="Range1_2"/>
    <protectedRange password="C8D3" sqref="P27:P31 P39 B13:T18" name="Range1_1_3"/>
  </protectedRanges>
  <mergeCells count="16">
    <mergeCell ref="B11:D11"/>
    <mergeCell ref="A5:T5"/>
    <mergeCell ref="N11:P11"/>
    <mergeCell ref="A6:T6"/>
    <mergeCell ref="A1:P3"/>
    <mergeCell ref="Q11:S11"/>
    <mergeCell ref="Q2:S2"/>
    <mergeCell ref="Q3:S3"/>
    <mergeCell ref="E11:G11"/>
    <mergeCell ref="K11:M11"/>
    <mergeCell ref="H11:J11"/>
    <mergeCell ref="O9:T9"/>
    <mergeCell ref="R8:T8"/>
    <mergeCell ref="G4:T4"/>
    <mergeCell ref="A10:S10"/>
    <mergeCell ref="A7:N9"/>
  </mergeCells>
  <phoneticPr fontId="1" type="noConversion"/>
  <printOptions horizontalCentered="1" verticalCentered="1"/>
  <pageMargins left="0.32" right="0.4" top="0.59" bottom="0.49" header="0.57999999999999996" footer="0.5"/>
  <pageSetup scale="54" orientation="landscape" r:id="rId1"/>
  <headerFooter alignWithMargins="0">
    <oddHeader>&amp;C&amp;"Garamond,Bold"&amp;18Data Entry Sheet Data Entry For Traverse Adjustment</oddHeader>
    <oddFooter>&amp;R&amp;D&amp;T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L90"/>
  <sheetViews>
    <sheetView topLeftCell="AP1" zoomScale="85" workbookViewId="0">
      <selection activeCell="AP2" sqref="AP2"/>
    </sheetView>
  </sheetViews>
  <sheetFormatPr defaultColWidth="9.1796875" defaultRowHeight="21" x14ac:dyDescent="0.5"/>
  <cols>
    <col min="1" max="1" width="7.1796875" style="4" bestFit="1" customWidth="1"/>
    <col min="2" max="2" width="6.7265625" style="4" bestFit="1" customWidth="1"/>
    <col min="3" max="3" width="6.81640625" style="4" bestFit="1" customWidth="1"/>
    <col min="4" max="4" width="6" style="4" bestFit="1" customWidth="1"/>
    <col min="5" max="5" width="19" style="4" bestFit="1" customWidth="1"/>
    <col min="6" max="7" width="14.1796875" style="4" bestFit="1" customWidth="1"/>
    <col min="8" max="11" width="19.81640625" style="4" bestFit="1" customWidth="1"/>
    <col min="12" max="12" width="28" style="4" bestFit="1" customWidth="1"/>
    <col min="13" max="13" width="21.81640625" style="4" bestFit="1" customWidth="1"/>
    <col min="14" max="14" width="6.26953125" style="4" bestFit="1" customWidth="1"/>
    <col min="15" max="15" width="5.453125" style="4" bestFit="1" customWidth="1"/>
    <col min="16" max="16" width="6.1796875" style="4" bestFit="1" customWidth="1"/>
    <col min="17" max="17" width="12" style="4" bestFit="1" customWidth="1"/>
    <col min="18" max="18" width="6.26953125" style="4" bestFit="1" customWidth="1"/>
    <col min="19" max="19" width="5.453125" style="4" bestFit="1" customWidth="1"/>
    <col min="20" max="20" width="6.1796875" style="4" bestFit="1" customWidth="1"/>
    <col min="21" max="21" width="12" style="4" bestFit="1" customWidth="1"/>
    <col min="22" max="22" width="6.26953125" style="4" bestFit="1" customWidth="1"/>
    <col min="23" max="23" width="5.453125" style="4" bestFit="1" customWidth="1"/>
    <col min="24" max="24" width="6.1796875" style="4" bestFit="1" customWidth="1"/>
    <col min="25" max="25" width="12" style="4" bestFit="1" customWidth="1"/>
    <col min="26" max="26" width="6.26953125" style="4" bestFit="1" customWidth="1"/>
    <col min="27" max="27" width="5.453125" style="4" bestFit="1" customWidth="1"/>
    <col min="28" max="28" width="6.1796875" style="4" bestFit="1" customWidth="1"/>
    <col min="29" max="29" width="12" style="4" bestFit="1" customWidth="1"/>
    <col min="30" max="30" width="19" style="4" bestFit="1" customWidth="1"/>
    <col min="31" max="31" width="30.81640625" style="4" bestFit="1" customWidth="1"/>
    <col min="32" max="33" width="19" style="4" bestFit="1" customWidth="1"/>
    <col min="34" max="34" width="55.7265625" style="4" bestFit="1" customWidth="1"/>
    <col min="35" max="35" width="52.453125" style="4" bestFit="1" customWidth="1"/>
    <col min="36" max="36" width="19.54296875" style="4" bestFit="1" customWidth="1"/>
    <col min="37" max="37" width="20.81640625" style="4" bestFit="1" customWidth="1"/>
    <col min="38" max="38" width="24.1796875" style="4" bestFit="1" customWidth="1"/>
    <col min="39" max="39" width="19.54296875" style="4" bestFit="1" customWidth="1"/>
    <col min="40" max="40" width="53.26953125" style="4" bestFit="1" customWidth="1"/>
    <col min="41" max="41" width="52.453125" style="4" bestFit="1" customWidth="1"/>
    <col min="42" max="42" width="19" style="4" bestFit="1" customWidth="1"/>
    <col min="43" max="44" width="10.453125" style="4" hidden="1" customWidth="1"/>
    <col min="45" max="48" width="19.81640625" style="4" bestFit="1" customWidth="1"/>
    <col min="49" max="54" width="19" style="4" bestFit="1" customWidth="1"/>
    <col min="55" max="55" width="9.1796875" style="4"/>
    <col min="56" max="56" width="4.54296875" style="4" bestFit="1" customWidth="1"/>
    <col min="57" max="59" width="9.1796875" style="4"/>
    <col min="60" max="60" width="6" style="4" bestFit="1" customWidth="1"/>
    <col min="61" max="65" width="9.1796875" style="4"/>
    <col min="66" max="66" width="4.54296875" style="4" bestFit="1" customWidth="1"/>
    <col min="67" max="67" width="6" style="4" bestFit="1" customWidth="1"/>
    <col min="68" max="82" width="9.1796875" style="4"/>
    <col min="83" max="83" width="19" style="4" bestFit="1" customWidth="1"/>
    <col min="84" max="84" width="7.54296875" style="4" bestFit="1" customWidth="1"/>
    <col min="85" max="88" width="19" style="4" bestFit="1" customWidth="1"/>
    <col min="89" max="89" width="7.54296875" style="4" bestFit="1" customWidth="1"/>
    <col min="90" max="90" width="19" style="4" bestFit="1" customWidth="1"/>
    <col min="91" max="16384" width="9.1796875" style="4"/>
  </cols>
  <sheetData>
    <row r="1" spans="1:89" x14ac:dyDescent="0.5">
      <c r="A1" s="15" t="s">
        <v>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3"/>
      <c r="AW1" s="4" t="s">
        <v>39</v>
      </c>
      <c r="AX1" s="4" t="s">
        <v>38</v>
      </c>
    </row>
    <row r="2" spans="1:89" x14ac:dyDescent="0.5">
      <c r="M2" s="4" t="s">
        <v>7</v>
      </c>
      <c r="N2" s="15"/>
      <c r="O2" s="15"/>
      <c r="R2" s="15"/>
      <c r="S2" s="15"/>
      <c r="T2" s="5"/>
      <c r="V2" s="15"/>
      <c r="W2" s="15"/>
      <c r="Z2" s="15"/>
      <c r="AA2" s="15"/>
      <c r="AD2" s="15"/>
      <c r="AE2" s="15"/>
      <c r="AF2" s="3"/>
      <c r="AG2" s="3"/>
      <c r="AI2" s="4" t="s">
        <v>8</v>
      </c>
      <c r="AJ2" s="4" t="s">
        <v>9</v>
      </c>
      <c r="AN2" s="15" t="s">
        <v>10</v>
      </c>
      <c r="AO2" s="15"/>
      <c r="AW2" s="15" t="s">
        <v>11</v>
      </c>
      <c r="AX2" s="15"/>
    </row>
    <row r="3" spans="1:89" x14ac:dyDescent="0.5">
      <c r="A3" s="4" t="s">
        <v>12</v>
      </c>
      <c r="B3" s="3" t="s">
        <v>4</v>
      </c>
      <c r="C3" s="3" t="s">
        <v>5</v>
      </c>
      <c r="D3" s="3" t="s">
        <v>3</v>
      </c>
      <c r="E3" s="4" t="s">
        <v>13</v>
      </c>
      <c r="F3" s="4" t="s">
        <v>14</v>
      </c>
      <c r="G3" s="4" t="s">
        <v>15</v>
      </c>
      <c r="H3" s="4" t="s">
        <v>16</v>
      </c>
      <c r="I3" s="4" t="s">
        <v>17</v>
      </c>
      <c r="J3" s="4" t="s">
        <v>18</v>
      </c>
      <c r="K3" s="4" t="s">
        <v>19</v>
      </c>
      <c r="N3" s="3"/>
      <c r="O3" s="3"/>
      <c r="P3" s="3"/>
      <c r="R3" s="3"/>
      <c r="S3" s="3"/>
      <c r="T3" s="3"/>
      <c r="V3" s="3"/>
      <c r="W3" s="3"/>
      <c r="X3" s="3"/>
      <c r="Z3" s="3"/>
      <c r="AA3" s="3"/>
      <c r="AB3" s="3"/>
      <c r="AD3" s="3"/>
      <c r="AE3" s="3"/>
      <c r="AF3" s="3"/>
      <c r="AG3" s="3"/>
      <c r="AH3" s="3" t="s">
        <v>20</v>
      </c>
      <c r="AI3" s="3" t="s">
        <v>21</v>
      </c>
      <c r="AJ3" s="3">
        <f>BN3</f>
        <v>180</v>
      </c>
      <c r="AK3" s="3" t="s">
        <v>22</v>
      </c>
      <c r="AL3" s="3" t="s">
        <v>23</v>
      </c>
      <c r="AM3" s="3" t="s">
        <v>24</v>
      </c>
      <c r="AN3" s="3" t="s">
        <v>25</v>
      </c>
      <c r="AO3" s="3" t="s">
        <v>26</v>
      </c>
      <c r="AP3" s="4" t="s">
        <v>15</v>
      </c>
      <c r="AS3" s="4" t="s">
        <v>16</v>
      </c>
      <c r="AT3" s="4" t="s">
        <v>17</v>
      </c>
      <c r="AU3" s="4" t="s">
        <v>18</v>
      </c>
      <c r="AV3" s="4" t="s">
        <v>19</v>
      </c>
      <c r="AW3" s="4" t="s">
        <v>27</v>
      </c>
      <c r="AX3" s="4" t="s">
        <v>28</v>
      </c>
      <c r="AY3" s="4">
        <f>'DATA ENTRY SHEET'!T2</f>
        <v>0</v>
      </c>
      <c r="AZ3" s="4">
        <f>'DATA ENTRY SHEET'!U2</f>
        <v>0</v>
      </c>
      <c r="BD3" s="4" t="e">
        <f>ABS(DEGREES(ATAN(('DATA ENTRY SHEET'!T3-'DATA ENTRY SHEET'!T2)/('DATA ENTRY SHEET'!U3-'DATA ENTRY SHEET'!U2))))</f>
        <v>#DIV/0!</v>
      </c>
      <c r="BE3" s="4" t="str">
        <f>IF(AND('DATA ENTRY SHEET'!T3&gt;'DATA ENTRY SHEET'!T2,'DATA ENTRY SHEET'!U3&gt;'DATA ENTRY SHEET'!U2),'PROTECTED CALCULATION SHEET'!BD3,"")</f>
        <v/>
      </c>
      <c r="BF3" s="4" t="str">
        <f>IF(AND('DATA ENTRY SHEET'!T3&gt;'DATA ENTRY SHEET'!T2,'DATA ENTRY SHEET'!U3&lt;'DATA ENTRY SHEET'!U2),180-'PROTECTED CALCULATION SHEET'!BD3,"")</f>
        <v/>
      </c>
      <c r="BG3" s="4" t="str">
        <f>IF(AND('DATA ENTRY SHEET'!U3&gt;'DATA ENTRY SHEET'!U2,'DATA ENTRY SHEET'!T3&lt;'DATA ENTRY SHEET'!T2),360-'PROTECTED CALCULATION SHEET'!BD3,"")</f>
        <v/>
      </c>
      <c r="BH3" s="4" t="str">
        <f>IF(AND('DATA ENTRY SHEET'!T3&lt;'DATA ENTRY SHEET'!T2,'DATA ENTRY SHEET'!U3&lt;'DATA ENTRY SHEET'!U2),180+'PROTECTED CALCULATION SHEET'!BD3,"")</f>
        <v/>
      </c>
      <c r="BI3" s="4" t="str">
        <f>IF(AND('DATA ENTRY SHEET'!T3-'DATA ENTRY SHEET'!T2=0,'DATA ENTRY SHEET'!U3&gt;'DATA ENTRY SHEET'!U2),0,"")</f>
        <v/>
      </c>
      <c r="BJ3" s="4" t="str">
        <f>IF(AND('DATA ENTRY SHEET'!T3-'DATA ENTRY SHEET'!T2=0,'DATA ENTRY SHEET'!U3&lt;'DATA ENTRY SHEET'!U2),180,"")</f>
        <v/>
      </c>
      <c r="BK3" s="4" t="str">
        <f>IF(AND('DATA ENTRY SHEET'!U3-'DATA ENTRY SHEET'!U2=0,'DATA ENTRY SHEET'!T3&gt;'DATA ENTRY SHEET'!T2),90,"")</f>
        <v/>
      </c>
      <c r="BL3" s="4" t="str">
        <f>IF(AND('DATA ENTRY SHEET'!U3-'DATA ENTRY SHEET'!U2=0,'DATA ENTRY SHEET'!T3&lt;'DATA ENTRY SHEET'!T2),270,"")</f>
        <v/>
      </c>
      <c r="BN3" s="4">
        <f>IF(BO3+180&gt;360,(BO3+180)-360,BO3+180)</f>
        <v>180</v>
      </c>
      <c r="BO3" s="4">
        <f>SUM(BE3:BL3)</f>
        <v>0</v>
      </c>
      <c r="CG3" s="15" t="s">
        <v>107</v>
      </c>
      <c r="CH3" s="15"/>
      <c r="CI3" s="15"/>
      <c r="CJ3" s="15"/>
    </row>
    <row r="4" spans="1:89" x14ac:dyDescent="0.5">
      <c r="A4" s="4">
        <v>1</v>
      </c>
      <c r="E4" s="4">
        <f>SUM(AL4)</f>
        <v>0</v>
      </c>
      <c r="G4" s="4">
        <f>'DATA ENTRY SHEET'!T13</f>
        <v>0</v>
      </c>
      <c r="H4" s="4">
        <f>(COS(RADIANS(E4)))</f>
        <v>1</v>
      </c>
      <c r="I4" s="4">
        <f>(G4*H4)</f>
        <v>0</v>
      </c>
      <c r="J4" s="4">
        <f>SIN(RADIANS(E4))</f>
        <v>0</v>
      </c>
      <c r="K4" s="4">
        <f>(G4*J4)</f>
        <v>0</v>
      </c>
      <c r="AF4" s="4" t="str">
        <f>IF(AND($A$54="RIGHT",'DATA ENTRY SHEET'!B13&gt;0),ABS('ANGLE DETERMINATION'!AG3-360),IF(AND($A$54="LEFT",'DATA ENTRY SHEET'!B13&gt;0),'ANGLE DETERMINATION'!AG3,IF(OR('DATA ENTRY SHEET'!$U$4="",'DATA ENTRY SHEET'!B13=""),"",FALSE)))</f>
        <v/>
      </c>
      <c r="AG4" s="4" t="str">
        <f>IF(AND($A$54="RIGHT",'DATA ENTRY SHEET'!B13&gt;0),ABS('ANGLE DETERMINATION'!AG3),IF(AND($A$54="LEFT",'DATA ENTRY SHEET'!B13&gt;0),'ANGLE DETERMINATION'!AG3,IF(OR('DATA ENTRY SHEET'!$U$4="",'DATA ENTRY SHEET'!B13=""),"",FALSE)))</f>
        <v/>
      </c>
      <c r="AH4" s="4" t="str">
        <f>IF('DATA ENTRY SHEET'!$U$6="YES",'PROTECTED CALCULATION SHEET'!AG4,IF('DATA ENTRY SHEET'!$U$6="NO",'PROTECTED CALCULATION SHEET'!AF4,IF('DATA ENTRY SHEET'!$U$6="","", FALSE)))</f>
        <v/>
      </c>
      <c r="AI4" s="4" t="str">
        <f>IF(AH4="","",IF($AH$59&gt;$AH$60,(AH4-$AI$61),IF($AH$59&lt;$AH$60,(AH4+$AI$61),AH4)))</f>
        <v/>
      </c>
      <c r="AJ4" s="4" t="str">
        <f>IF(AI4="","",SUM(AL4))</f>
        <v/>
      </c>
      <c r="AK4" s="4" t="str">
        <f>IF(AI4="","",SUM(AJ3+180))</f>
        <v/>
      </c>
      <c r="AL4" s="4" t="str">
        <f>IF(AI4="","",IF($A$54="LEFT",BA4,IF($A$54="RIGHT",BB4,FALSE)))</f>
        <v/>
      </c>
      <c r="AM4" s="6" t="e">
        <f>G4/$L$64</f>
        <v>#DIV/0!</v>
      </c>
      <c r="AN4" s="7" t="e">
        <f>IF((AND(I4&gt;=0,$I$62&gt;=0)),-($I$62*AM4)+I4,IF((AND(I4&gt;=0,$I$62&lt;0)),ABS(AM4*$I$62)+I4,IF((AND(I4&lt;0,$I$62&gt;=0)),-(AM4*$I$62)+I4,IF((AND(I4&lt;0,$I$62&lt;0)),ABS(AM4*$I$62)+I4))))</f>
        <v>#DIV/0!</v>
      </c>
      <c r="AO4" s="7" t="e">
        <f>IF((AND(K4&gt;=0,$K$62&gt;=0)),K4-ABS($K$62*AM4),IF((AND(K4&gt;=0,$K$62&lt;0)),ABS(AM4*$K$62)+K4,IF((AND(K4&lt;0,$K$62&gt;=0)),-(AM4*$K$62)+K4,IF((AND(K4&lt;0,$K$62&lt;0)),ABS(AM4*$K$62)+K4))))</f>
        <v>#DIV/0!</v>
      </c>
      <c r="AP4" s="4" t="e">
        <f>SQRT((AN4*AN4)+(AO4*AO4))</f>
        <v>#DIV/0!</v>
      </c>
      <c r="AS4" s="4" t="str">
        <f>IF(G4=0,"",(COS(RADIANS(AL4))))</f>
        <v/>
      </c>
      <c r="AT4" s="4" t="e">
        <f>(IF(AN4="","",AN4))</f>
        <v>#DIV/0!</v>
      </c>
      <c r="AU4" s="4" t="str">
        <f>IF(G4=0,"",SIN(RADIANS(AL4)))</f>
        <v/>
      </c>
      <c r="AV4" s="4" t="e">
        <f>IF(AO4="","",AO4)</f>
        <v>#DIV/0!</v>
      </c>
      <c r="AW4" s="4" t="e">
        <f>'DATA ENTRY SHEET'!U2+AT4</f>
        <v>#DIV/0!</v>
      </c>
      <c r="AX4" s="4" t="e">
        <f>'DATA ENTRY SHEET'!T2+AV4</f>
        <v>#DIV/0!</v>
      </c>
      <c r="AY4" s="4" t="e">
        <f t="shared" ref="AY4:AY53" si="0">SUM(AX4)</f>
        <v>#DIV/0!</v>
      </c>
      <c r="AZ4" s="4" t="e">
        <f>SUM(AW4)</f>
        <v>#DIV/0!</v>
      </c>
      <c r="BA4" s="4" t="e">
        <f>IF(SUM(AK4+AI4)&gt;360,SUM(AK4+AI4)-360,SUM(AK4+AI4))</f>
        <v>#VALUE!</v>
      </c>
      <c r="BB4" s="4" t="e">
        <f>IF(SUM(AK4-AI4)&gt;360,SUM(AK4-AI4)-360,SUM(AK4-AI4))</f>
        <v>#VALUE!</v>
      </c>
      <c r="CH4" s="4" t="str">
        <f>'DATA ENTRY SHEET'!U13</f>
        <v/>
      </c>
      <c r="CI4" s="4" t="str">
        <f>'DATA ENTRY SHEET'!V13</f>
        <v/>
      </c>
    </row>
    <row r="5" spans="1:89" x14ac:dyDescent="0.5">
      <c r="A5" s="4">
        <v>2</v>
      </c>
      <c r="E5" s="4">
        <f t="shared" ref="E5:E53" si="1">SUM(AL5)</f>
        <v>0</v>
      </c>
      <c r="G5" s="4">
        <f>'DATA ENTRY SHEET'!T14</f>
        <v>0</v>
      </c>
      <c r="H5" s="4">
        <f t="shared" ref="H5:H53" si="2">(COS(RADIANS(E5)))</f>
        <v>1</v>
      </c>
      <c r="I5" s="4">
        <f t="shared" ref="I5:I53" si="3">(G5*H5)</f>
        <v>0</v>
      </c>
      <c r="J5" s="4">
        <f t="shared" ref="J5:J53" si="4">SIN(RADIANS(E5))</f>
        <v>0</v>
      </c>
      <c r="K5" s="4">
        <f t="shared" ref="K5:K53" si="5">(G5*J5)</f>
        <v>0</v>
      </c>
      <c r="AF5" s="4" t="str">
        <f>IF(AND($A$54="RIGHT",'DATA ENTRY SHEET'!B14&gt;0),ABS('ANGLE DETERMINATION'!AG4-360),IF(AND($A$54="LEFT",'DATA ENTRY SHEET'!B14&gt;0),'ANGLE DETERMINATION'!AG4,IF(OR('DATA ENTRY SHEET'!$U$4="",'DATA ENTRY SHEET'!B14=""),"",FALSE)))</f>
        <v/>
      </c>
      <c r="AG5" s="4" t="str">
        <f>IF(AND($A$54="RIGHT",'DATA ENTRY SHEET'!B14&gt;0),ABS('ANGLE DETERMINATION'!AG4),IF(AND($A$54="LEFT",'DATA ENTRY SHEET'!B14&gt;0),'ANGLE DETERMINATION'!AG4,IF(OR('DATA ENTRY SHEET'!$U$4="",'DATA ENTRY SHEET'!B14=""),"",FALSE)))</f>
        <v/>
      </c>
      <c r="AH5" s="4" t="str">
        <f>IF('DATA ENTRY SHEET'!$U$6="YES",'PROTECTED CALCULATION SHEET'!AG5,IF('DATA ENTRY SHEET'!$U$6="NO",'PROTECTED CALCULATION SHEET'!AF5,IF('DATA ENTRY SHEET'!$U$6="","", FALSE)))</f>
        <v/>
      </c>
      <c r="AI5" s="4" t="str">
        <f t="shared" ref="AI5:AI52" si="6">IF(AH5="","",IF($AH$59&gt;$AH$60,(AH5-$AI$61),IF($AH$59&lt;$AH$60,(AH5+$AI$61),AH5)))</f>
        <v/>
      </c>
      <c r="AJ5" s="4" t="str">
        <f t="shared" ref="AJ5:AJ53" si="7">IF(AI5="","",SUM(AL5))</f>
        <v/>
      </c>
      <c r="AK5" s="4" t="str">
        <f t="shared" ref="AK5:AK53" si="8">IF(AI5="","",SUM(AJ4+180))</f>
        <v/>
      </c>
      <c r="AL5" s="4" t="str">
        <f t="shared" ref="AL5:AL53" si="9">IF(AI5="","",IF($A$54="LEFT",BA5,IF($A$54="RIGHT",BB5,FALSE)))</f>
        <v/>
      </c>
      <c r="AM5" s="6" t="e">
        <f t="shared" ref="AM5:AM53" si="10">G5/$L$64</f>
        <v>#DIV/0!</v>
      </c>
      <c r="AN5" s="7" t="e">
        <f t="shared" ref="AN5:AN53" si="11">IF((AND(I5&gt;=0,$I$62&gt;=0)),-($I$62*AM5)+I5,IF((AND(I5&gt;=0,$I$62&lt;0)),ABS(AM5*$I$62)+I5,IF((AND(I5&lt;0,$I$62&gt;=0)),-(AM5*$I$62)+I5,IF((AND(I5&lt;0,$I$62&lt;0)),ABS(AM5*$I$62)+I5))))</f>
        <v>#DIV/0!</v>
      </c>
      <c r="AO5" s="7" t="e">
        <f t="shared" ref="AO5:AO53" si="12">IF((AND(K5&gt;=0,$K$62&gt;=0)),K5-ABS($K$62*AM5),IF((AND(K5&gt;=0,$K$62&lt;0)),ABS(AM5*$K$62)+K5,IF((AND(K5&lt;0,$K$62&gt;=0)),-(AM5*$K$62)+K5,IF((AND(K5&lt;0,$K$62&lt;0)),ABS(AM5*$K$62)+K5))))</f>
        <v>#DIV/0!</v>
      </c>
      <c r="AP5" s="4" t="e">
        <f t="shared" ref="AP5:AP53" si="13">SQRT((AN5*AN5)+(AO5*AO5))</f>
        <v>#DIV/0!</v>
      </c>
      <c r="AS5" s="4" t="str">
        <f t="shared" ref="AS5:AS53" si="14">IF(G5=0,"",(COS(RADIANS(AL5))))</f>
        <v/>
      </c>
      <c r="AT5" s="4" t="e">
        <f t="shared" ref="AT5:AT53" si="15">(IF(AN5="","",AN5))</f>
        <v>#DIV/0!</v>
      </c>
      <c r="AU5" s="4" t="str">
        <f t="shared" ref="AU5:AU53" si="16">IF(G5=0,"",SIN(RADIANS(AL5)))</f>
        <v/>
      </c>
      <c r="AV5" s="4" t="e">
        <f t="shared" ref="AV5:AV53" si="17">IF(AO5="","",AO5)</f>
        <v>#DIV/0!</v>
      </c>
      <c r="AW5" s="4" t="e">
        <f>'DATA ENTRY SHEET'!V13+AT5</f>
        <v>#VALUE!</v>
      </c>
      <c r="AX5" s="4" t="e">
        <f>'DATA ENTRY SHEET'!U13+AV5</f>
        <v>#VALUE!</v>
      </c>
      <c r="AY5" s="4" t="e">
        <f t="shared" si="0"/>
        <v>#VALUE!</v>
      </c>
      <c r="AZ5" s="4" t="e">
        <f t="shared" ref="AZ5:AZ53" si="18">SUM(AW5)</f>
        <v>#VALUE!</v>
      </c>
      <c r="BA5" s="4" t="e">
        <f t="shared" ref="BA5:BA53" si="19">IF(SUM(AK5+AI5)&gt;360,SUM(AK5+AI5)-360,SUM(AK5+AI5))</f>
        <v>#VALUE!</v>
      </c>
      <c r="BB5" s="4" t="e">
        <f t="shared" ref="BB5:BB53" si="20">IF(SUM(AK5-AI5)&gt;360,SUM(AK5-AI5)-360,SUM(AK5-AI5))</f>
        <v>#VALUE!</v>
      </c>
      <c r="CF5" s="4" t="str">
        <f>IF(CH6="",CH5,"")</f>
        <v/>
      </c>
      <c r="CG5" s="4" t="str">
        <f>IF(CI5="","",CI4*CH5)</f>
        <v/>
      </c>
      <c r="CH5" s="4" t="str">
        <f>'DATA ENTRY SHEET'!U14</f>
        <v/>
      </c>
      <c r="CI5" s="4" t="str">
        <f>'DATA ENTRY SHEET'!V14</f>
        <v/>
      </c>
      <c r="CJ5" s="4" t="str">
        <f>IF(CH5="","",CH4*CI5)</f>
        <v/>
      </c>
      <c r="CK5" s="4" t="str">
        <f>IF(CI6="",CI5,"")</f>
        <v/>
      </c>
    </row>
    <row r="6" spans="1:89" x14ac:dyDescent="0.5">
      <c r="A6" s="4">
        <v>3</v>
      </c>
      <c r="E6" s="4">
        <f t="shared" si="1"/>
        <v>0</v>
      </c>
      <c r="G6" s="4">
        <f>'DATA ENTRY SHEET'!T15</f>
        <v>0</v>
      </c>
      <c r="H6" s="4">
        <f t="shared" si="2"/>
        <v>1</v>
      </c>
      <c r="I6" s="4">
        <f t="shared" si="3"/>
        <v>0</v>
      </c>
      <c r="J6" s="4">
        <f t="shared" si="4"/>
        <v>0</v>
      </c>
      <c r="K6" s="4">
        <f t="shared" si="5"/>
        <v>0</v>
      </c>
      <c r="AF6" s="4" t="str">
        <f>IF(AND($A$54="RIGHT",'DATA ENTRY SHEET'!B15&gt;0),ABS('ANGLE DETERMINATION'!AG5-360),IF(AND($A$54="LEFT",'DATA ENTRY SHEET'!B15&gt;0),'ANGLE DETERMINATION'!AG5,IF(OR('DATA ENTRY SHEET'!$U$4="",'DATA ENTRY SHEET'!B15=""),"",FALSE)))</f>
        <v/>
      </c>
      <c r="AG6" s="4" t="str">
        <f>IF(AND($A$54="RIGHT",'DATA ENTRY SHEET'!B15&gt;0),ABS('ANGLE DETERMINATION'!AG5),IF(AND($A$54="LEFT",'DATA ENTRY SHEET'!B15&gt;0),'ANGLE DETERMINATION'!AG5,IF(OR('DATA ENTRY SHEET'!$U$4="",'DATA ENTRY SHEET'!B15=""),"",FALSE)))</f>
        <v/>
      </c>
      <c r="AH6" s="4" t="str">
        <f>IF('DATA ENTRY SHEET'!$U$6="YES",'PROTECTED CALCULATION SHEET'!AG6,IF('DATA ENTRY SHEET'!$U$6="NO",'PROTECTED CALCULATION SHEET'!AF6,IF('DATA ENTRY SHEET'!$U$6="","", FALSE)))</f>
        <v/>
      </c>
      <c r="AI6" s="4" t="str">
        <f t="shared" si="6"/>
        <v/>
      </c>
      <c r="AJ6" s="4" t="str">
        <f t="shared" si="7"/>
        <v/>
      </c>
      <c r="AK6" s="4" t="str">
        <f t="shared" si="8"/>
        <v/>
      </c>
      <c r="AL6" s="4" t="str">
        <f t="shared" si="9"/>
        <v/>
      </c>
      <c r="AM6" s="6" t="e">
        <f t="shared" si="10"/>
        <v>#DIV/0!</v>
      </c>
      <c r="AN6" s="7" t="e">
        <f t="shared" si="11"/>
        <v>#DIV/0!</v>
      </c>
      <c r="AO6" s="7" t="e">
        <f t="shared" si="12"/>
        <v>#DIV/0!</v>
      </c>
      <c r="AP6" s="4" t="e">
        <f t="shared" si="13"/>
        <v>#DIV/0!</v>
      </c>
      <c r="AS6" s="4" t="str">
        <f t="shared" si="14"/>
        <v/>
      </c>
      <c r="AT6" s="4" t="e">
        <f t="shared" si="15"/>
        <v>#DIV/0!</v>
      </c>
      <c r="AU6" s="4" t="str">
        <f t="shared" si="16"/>
        <v/>
      </c>
      <c r="AV6" s="4" t="e">
        <f t="shared" si="17"/>
        <v>#DIV/0!</v>
      </c>
      <c r="AW6" s="4" t="e">
        <f>'DATA ENTRY SHEET'!V14+AT6</f>
        <v>#VALUE!</v>
      </c>
      <c r="AX6" s="4" t="e">
        <f>'DATA ENTRY SHEET'!U14+AV6</f>
        <v>#VALUE!</v>
      </c>
      <c r="AY6" s="4" t="e">
        <f t="shared" si="0"/>
        <v>#VALUE!</v>
      </c>
      <c r="AZ6" s="4" t="e">
        <f t="shared" si="18"/>
        <v>#VALUE!</v>
      </c>
      <c r="BA6" s="4" t="e">
        <f t="shared" si="19"/>
        <v>#VALUE!</v>
      </c>
      <c r="BB6" s="4" t="e">
        <f t="shared" si="20"/>
        <v>#VALUE!</v>
      </c>
      <c r="CF6" s="4" t="str">
        <f t="shared" ref="CF6:CF52" si="21">IF(CH7="",CH6,"")</f>
        <v/>
      </c>
      <c r="CG6" s="4" t="str">
        <f t="shared" ref="CG6:CG53" si="22">IF(CI6="","",CI5*CH6)</f>
        <v/>
      </c>
      <c r="CH6" s="4" t="str">
        <f>'DATA ENTRY SHEET'!U15</f>
        <v/>
      </c>
      <c r="CI6" s="4" t="str">
        <f>'DATA ENTRY SHEET'!V15</f>
        <v/>
      </c>
      <c r="CJ6" s="4" t="str">
        <f t="shared" ref="CJ6:CJ53" si="23">IF(CH6="","",CH5*CI6)</f>
        <v/>
      </c>
      <c r="CK6" s="4" t="str">
        <f t="shared" ref="CK6:CK52" si="24">IF(CI7="",CI6,"")</f>
        <v/>
      </c>
    </row>
    <row r="7" spans="1:89" x14ac:dyDescent="0.5">
      <c r="A7" s="4">
        <v>4</v>
      </c>
      <c r="E7" s="4">
        <f t="shared" si="1"/>
        <v>0</v>
      </c>
      <c r="G7" s="4">
        <f>'DATA ENTRY SHEET'!T16</f>
        <v>0</v>
      </c>
      <c r="H7" s="4">
        <f t="shared" si="2"/>
        <v>1</v>
      </c>
      <c r="I7" s="4">
        <f t="shared" si="3"/>
        <v>0</v>
      </c>
      <c r="J7" s="4">
        <f t="shared" si="4"/>
        <v>0</v>
      </c>
      <c r="K7" s="4">
        <f t="shared" si="5"/>
        <v>0</v>
      </c>
      <c r="AF7" s="4" t="str">
        <f>IF(AND($A$54="RIGHT",'DATA ENTRY SHEET'!B16&gt;0),ABS('ANGLE DETERMINATION'!AG6-360),IF(AND($A$54="LEFT",'DATA ENTRY SHEET'!B16&gt;0),'ANGLE DETERMINATION'!AG6,IF(OR('DATA ENTRY SHEET'!$U$4="",'DATA ENTRY SHEET'!B16=""),"",FALSE)))</f>
        <v/>
      </c>
      <c r="AG7" s="4" t="str">
        <f>IF(AND($A$54="RIGHT",'DATA ENTRY SHEET'!B16&gt;0),ABS('ANGLE DETERMINATION'!AG6),IF(AND($A$54="LEFT",'DATA ENTRY SHEET'!B16&gt;0),'ANGLE DETERMINATION'!AG6,IF(OR('DATA ENTRY SHEET'!$U$4="",'DATA ENTRY SHEET'!B16=""),"",FALSE)))</f>
        <v/>
      </c>
      <c r="AH7" s="4" t="str">
        <f>IF('DATA ENTRY SHEET'!$U$6="YES",'PROTECTED CALCULATION SHEET'!AG7,IF('DATA ENTRY SHEET'!$U$6="NO",'PROTECTED CALCULATION SHEET'!AF7,IF('DATA ENTRY SHEET'!$U$6="","", FALSE)))</f>
        <v/>
      </c>
      <c r="AI7" s="4" t="str">
        <f t="shared" si="6"/>
        <v/>
      </c>
      <c r="AJ7" s="4" t="str">
        <f t="shared" si="7"/>
        <v/>
      </c>
      <c r="AK7" s="4" t="str">
        <f t="shared" si="8"/>
        <v/>
      </c>
      <c r="AL7" s="4" t="str">
        <f t="shared" si="9"/>
        <v/>
      </c>
      <c r="AM7" s="6" t="e">
        <f t="shared" si="10"/>
        <v>#DIV/0!</v>
      </c>
      <c r="AN7" s="7" t="e">
        <f t="shared" si="11"/>
        <v>#DIV/0!</v>
      </c>
      <c r="AO7" s="7" t="e">
        <f t="shared" si="12"/>
        <v>#DIV/0!</v>
      </c>
      <c r="AP7" s="4" t="e">
        <f t="shared" si="13"/>
        <v>#DIV/0!</v>
      </c>
      <c r="AS7" s="4" t="str">
        <f t="shared" si="14"/>
        <v/>
      </c>
      <c r="AT7" s="4" t="e">
        <f t="shared" si="15"/>
        <v>#DIV/0!</v>
      </c>
      <c r="AU7" s="4" t="str">
        <f t="shared" si="16"/>
        <v/>
      </c>
      <c r="AV7" s="4" t="e">
        <f t="shared" si="17"/>
        <v>#DIV/0!</v>
      </c>
      <c r="AW7" s="4" t="e">
        <f>'DATA ENTRY SHEET'!V15+AT7</f>
        <v>#VALUE!</v>
      </c>
      <c r="AX7" s="4" t="e">
        <f>'DATA ENTRY SHEET'!U15+AV7</f>
        <v>#VALUE!</v>
      </c>
      <c r="AY7" s="4" t="e">
        <f t="shared" si="0"/>
        <v>#VALUE!</v>
      </c>
      <c r="AZ7" s="4" t="e">
        <f t="shared" si="18"/>
        <v>#VALUE!</v>
      </c>
      <c r="BA7" s="4" t="e">
        <f t="shared" si="19"/>
        <v>#VALUE!</v>
      </c>
      <c r="BB7" s="4" t="e">
        <f t="shared" si="20"/>
        <v>#VALUE!</v>
      </c>
      <c r="CF7" s="4" t="str">
        <f t="shared" si="21"/>
        <v/>
      </c>
      <c r="CG7" s="4" t="str">
        <f t="shared" si="22"/>
        <v/>
      </c>
      <c r="CH7" s="4" t="str">
        <f>'DATA ENTRY SHEET'!U16</f>
        <v/>
      </c>
      <c r="CI7" s="4" t="str">
        <f>'DATA ENTRY SHEET'!V16</f>
        <v/>
      </c>
      <c r="CJ7" s="4" t="str">
        <f t="shared" si="23"/>
        <v/>
      </c>
      <c r="CK7" s="4" t="str">
        <f t="shared" si="24"/>
        <v/>
      </c>
    </row>
    <row r="8" spans="1:89" x14ac:dyDescent="0.5">
      <c r="A8" s="4">
        <v>5</v>
      </c>
      <c r="E8" s="4">
        <f t="shared" si="1"/>
        <v>0</v>
      </c>
      <c r="G8" s="4">
        <f>'DATA ENTRY SHEET'!T17</f>
        <v>0</v>
      </c>
      <c r="H8" s="4">
        <f t="shared" si="2"/>
        <v>1</v>
      </c>
      <c r="I8" s="4">
        <f t="shared" si="3"/>
        <v>0</v>
      </c>
      <c r="J8" s="4">
        <f t="shared" si="4"/>
        <v>0</v>
      </c>
      <c r="K8" s="4">
        <f t="shared" si="5"/>
        <v>0</v>
      </c>
      <c r="AF8" s="4" t="str">
        <f>IF(AND($A$54="RIGHT",'DATA ENTRY SHEET'!B17&gt;0),ABS('ANGLE DETERMINATION'!AG7-360),IF(AND($A$54="LEFT",'DATA ENTRY SHEET'!B17&gt;0),'ANGLE DETERMINATION'!AG7,IF(OR('DATA ENTRY SHEET'!$U$4="",'DATA ENTRY SHEET'!B17=""),"",FALSE)))</f>
        <v/>
      </c>
      <c r="AG8" s="4" t="str">
        <f>IF(AND($A$54="RIGHT",'DATA ENTRY SHEET'!B17&gt;0),ABS('ANGLE DETERMINATION'!AG7),IF(AND($A$54="LEFT",'DATA ENTRY SHEET'!B17&gt;0),'ANGLE DETERMINATION'!AG7,IF(OR('DATA ENTRY SHEET'!$U$4="",'DATA ENTRY SHEET'!B17=""),"",FALSE)))</f>
        <v/>
      </c>
      <c r="AH8" s="4" t="str">
        <f>IF('DATA ENTRY SHEET'!$U$6="YES",'PROTECTED CALCULATION SHEET'!AG8,IF('DATA ENTRY SHEET'!$U$6="NO",'PROTECTED CALCULATION SHEET'!AF8,IF('DATA ENTRY SHEET'!$U$6="","", FALSE)))</f>
        <v/>
      </c>
      <c r="AI8" s="4" t="str">
        <f t="shared" si="6"/>
        <v/>
      </c>
      <c r="AJ8" s="4" t="str">
        <f t="shared" si="7"/>
        <v/>
      </c>
      <c r="AK8" s="4" t="str">
        <f t="shared" si="8"/>
        <v/>
      </c>
      <c r="AL8" s="4" t="str">
        <f t="shared" si="9"/>
        <v/>
      </c>
      <c r="AM8" s="6" t="e">
        <f t="shared" si="10"/>
        <v>#DIV/0!</v>
      </c>
      <c r="AN8" s="7" t="e">
        <f t="shared" si="11"/>
        <v>#DIV/0!</v>
      </c>
      <c r="AO8" s="7" t="e">
        <f t="shared" si="12"/>
        <v>#DIV/0!</v>
      </c>
      <c r="AP8" s="4" t="e">
        <f t="shared" si="13"/>
        <v>#DIV/0!</v>
      </c>
      <c r="AS8" s="4" t="str">
        <f t="shared" si="14"/>
        <v/>
      </c>
      <c r="AT8" s="4" t="e">
        <f t="shared" si="15"/>
        <v>#DIV/0!</v>
      </c>
      <c r="AU8" s="4" t="str">
        <f t="shared" si="16"/>
        <v/>
      </c>
      <c r="AV8" s="4" t="e">
        <f t="shared" si="17"/>
        <v>#DIV/0!</v>
      </c>
      <c r="AW8" s="4" t="e">
        <f>'DATA ENTRY SHEET'!V16+AT8</f>
        <v>#VALUE!</v>
      </c>
      <c r="AX8" s="4" t="e">
        <f>'DATA ENTRY SHEET'!U16+AV8</f>
        <v>#VALUE!</v>
      </c>
      <c r="AY8" s="4" t="e">
        <f t="shared" si="0"/>
        <v>#VALUE!</v>
      </c>
      <c r="AZ8" s="4" t="e">
        <f t="shared" si="18"/>
        <v>#VALUE!</v>
      </c>
      <c r="BA8" s="4" t="e">
        <f t="shared" si="19"/>
        <v>#VALUE!</v>
      </c>
      <c r="BB8" s="4" t="e">
        <f t="shared" si="20"/>
        <v>#VALUE!</v>
      </c>
      <c r="CF8" s="4" t="str">
        <f t="shared" si="21"/>
        <v/>
      </c>
      <c r="CG8" s="4" t="str">
        <f t="shared" si="22"/>
        <v/>
      </c>
      <c r="CH8" s="4" t="str">
        <f>'DATA ENTRY SHEET'!U17</f>
        <v/>
      </c>
      <c r="CI8" s="4" t="str">
        <f>'DATA ENTRY SHEET'!V17</f>
        <v/>
      </c>
      <c r="CJ8" s="4" t="str">
        <f t="shared" si="23"/>
        <v/>
      </c>
      <c r="CK8" s="4" t="str">
        <f t="shared" si="24"/>
        <v/>
      </c>
    </row>
    <row r="9" spans="1:89" x14ac:dyDescent="0.5">
      <c r="A9" s="4">
        <v>6</v>
      </c>
      <c r="E9" s="4">
        <f t="shared" si="1"/>
        <v>0</v>
      </c>
      <c r="G9" s="4">
        <f>'DATA ENTRY SHEET'!T18</f>
        <v>0</v>
      </c>
      <c r="H9" s="4">
        <f t="shared" si="2"/>
        <v>1</v>
      </c>
      <c r="I9" s="4">
        <f t="shared" si="3"/>
        <v>0</v>
      </c>
      <c r="J9" s="4">
        <f t="shared" si="4"/>
        <v>0</v>
      </c>
      <c r="K9" s="4">
        <f t="shared" si="5"/>
        <v>0</v>
      </c>
      <c r="AF9" s="4" t="str">
        <f>IF(AND($A$54="RIGHT",'DATA ENTRY SHEET'!B18&gt;0),ABS('ANGLE DETERMINATION'!AG8-360),IF(AND($A$54="LEFT",'DATA ENTRY SHEET'!B18&gt;0),'ANGLE DETERMINATION'!AG8,IF(OR('DATA ENTRY SHEET'!$U$4="",'DATA ENTRY SHEET'!B18=""),"",FALSE)))</f>
        <v/>
      </c>
      <c r="AG9" s="4" t="str">
        <f>IF(AND($A$54="RIGHT",'DATA ENTRY SHEET'!B18&gt;0),ABS('ANGLE DETERMINATION'!AG8),IF(AND($A$54="LEFT",'DATA ENTRY SHEET'!B18&gt;0),'ANGLE DETERMINATION'!AG8,IF(OR('DATA ENTRY SHEET'!$U$4="",'DATA ENTRY SHEET'!B18=""),"",FALSE)))</f>
        <v/>
      </c>
      <c r="AH9" s="4" t="str">
        <f>IF('DATA ENTRY SHEET'!$U$6="YES",'PROTECTED CALCULATION SHEET'!AG9,IF('DATA ENTRY SHEET'!$U$6="NO",'PROTECTED CALCULATION SHEET'!AF9,IF('DATA ENTRY SHEET'!$U$6="","", FALSE)))</f>
        <v/>
      </c>
      <c r="AI9" s="4" t="str">
        <f t="shared" si="6"/>
        <v/>
      </c>
      <c r="AJ9" s="4" t="str">
        <f t="shared" si="7"/>
        <v/>
      </c>
      <c r="AK9" s="4" t="str">
        <f t="shared" si="8"/>
        <v/>
      </c>
      <c r="AL9" s="4" t="str">
        <f t="shared" si="9"/>
        <v/>
      </c>
      <c r="AM9" s="6" t="e">
        <f t="shared" si="10"/>
        <v>#DIV/0!</v>
      </c>
      <c r="AN9" s="7" t="e">
        <f t="shared" si="11"/>
        <v>#DIV/0!</v>
      </c>
      <c r="AO9" s="7" t="e">
        <f t="shared" si="12"/>
        <v>#DIV/0!</v>
      </c>
      <c r="AP9" s="4" t="e">
        <f t="shared" si="13"/>
        <v>#DIV/0!</v>
      </c>
      <c r="AS9" s="4" t="str">
        <f t="shared" si="14"/>
        <v/>
      </c>
      <c r="AT9" s="4" t="e">
        <f t="shared" si="15"/>
        <v>#DIV/0!</v>
      </c>
      <c r="AU9" s="4" t="str">
        <f t="shared" si="16"/>
        <v/>
      </c>
      <c r="AV9" s="4" t="e">
        <f t="shared" si="17"/>
        <v>#DIV/0!</v>
      </c>
      <c r="AW9" s="4" t="e">
        <f>'DATA ENTRY SHEET'!V17+AT9</f>
        <v>#VALUE!</v>
      </c>
      <c r="AX9" s="4" t="e">
        <f>'DATA ENTRY SHEET'!U17+AV9</f>
        <v>#VALUE!</v>
      </c>
      <c r="AY9" s="4" t="e">
        <f t="shared" si="0"/>
        <v>#VALUE!</v>
      </c>
      <c r="AZ9" s="4" t="e">
        <f t="shared" si="18"/>
        <v>#VALUE!</v>
      </c>
      <c r="BA9" s="4" t="e">
        <f t="shared" si="19"/>
        <v>#VALUE!</v>
      </c>
      <c r="BB9" s="4" t="e">
        <f t="shared" si="20"/>
        <v>#VALUE!</v>
      </c>
      <c r="CF9" s="4" t="str">
        <f t="shared" si="21"/>
        <v/>
      </c>
      <c r="CG9" s="4" t="str">
        <f t="shared" si="22"/>
        <v/>
      </c>
      <c r="CH9" s="4" t="str">
        <f>'DATA ENTRY SHEET'!U18</f>
        <v/>
      </c>
      <c r="CI9" s="4" t="str">
        <f>'DATA ENTRY SHEET'!V18</f>
        <v/>
      </c>
      <c r="CJ9" s="4" t="str">
        <f t="shared" si="23"/>
        <v/>
      </c>
      <c r="CK9" s="4" t="str">
        <f t="shared" si="24"/>
        <v/>
      </c>
    </row>
    <row r="10" spans="1:89" x14ac:dyDescent="0.5">
      <c r="A10" s="4">
        <v>7</v>
      </c>
      <c r="E10" s="4">
        <f t="shared" si="1"/>
        <v>0</v>
      </c>
      <c r="G10" s="4">
        <f>'DATA ENTRY SHEET'!T19</f>
        <v>0</v>
      </c>
      <c r="H10" s="4">
        <f t="shared" si="2"/>
        <v>1</v>
      </c>
      <c r="I10" s="4">
        <f t="shared" si="3"/>
        <v>0</v>
      </c>
      <c r="J10" s="4">
        <f t="shared" si="4"/>
        <v>0</v>
      </c>
      <c r="K10" s="4">
        <f t="shared" si="5"/>
        <v>0</v>
      </c>
      <c r="AF10" s="4" t="str">
        <f>IF(AND($A$54="RIGHT",'DATA ENTRY SHEET'!B19&gt;0),ABS('ANGLE DETERMINATION'!AG9-360),IF(AND($A$54="LEFT",'DATA ENTRY SHEET'!B19&gt;0),'ANGLE DETERMINATION'!AG9,IF(OR('DATA ENTRY SHEET'!$U$4="",'DATA ENTRY SHEET'!B19=""),"",FALSE)))</f>
        <v/>
      </c>
      <c r="AG10" s="4" t="str">
        <f>IF(AND($A$54="RIGHT",'DATA ENTRY SHEET'!B19&gt;0),ABS('ANGLE DETERMINATION'!AG9),IF(AND($A$54="LEFT",'DATA ENTRY SHEET'!B19&gt;0),'ANGLE DETERMINATION'!AG9,IF(OR('DATA ENTRY SHEET'!$U$4="",'DATA ENTRY SHEET'!B19=""),"",FALSE)))</f>
        <v/>
      </c>
      <c r="AH10" s="4" t="str">
        <f>IF('DATA ENTRY SHEET'!$U$6="YES",'PROTECTED CALCULATION SHEET'!AG10,IF('DATA ENTRY SHEET'!$U$6="NO",'PROTECTED CALCULATION SHEET'!AF10,IF('DATA ENTRY SHEET'!$U$6="","", FALSE)))</f>
        <v/>
      </c>
      <c r="AI10" s="4" t="str">
        <f t="shared" si="6"/>
        <v/>
      </c>
      <c r="AJ10" s="4" t="str">
        <f t="shared" si="7"/>
        <v/>
      </c>
      <c r="AK10" s="4" t="str">
        <f t="shared" si="8"/>
        <v/>
      </c>
      <c r="AL10" s="4" t="str">
        <f t="shared" si="9"/>
        <v/>
      </c>
      <c r="AM10" s="6" t="e">
        <f t="shared" si="10"/>
        <v>#DIV/0!</v>
      </c>
      <c r="AN10" s="7" t="e">
        <f t="shared" si="11"/>
        <v>#DIV/0!</v>
      </c>
      <c r="AO10" s="7" t="e">
        <f t="shared" si="12"/>
        <v>#DIV/0!</v>
      </c>
      <c r="AP10" s="4" t="e">
        <f t="shared" si="13"/>
        <v>#DIV/0!</v>
      </c>
      <c r="AS10" s="4" t="str">
        <f t="shared" si="14"/>
        <v/>
      </c>
      <c r="AT10" s="4" t="e">
        <f t="shared" si="15"/>
        <v>#DIV/0!</v>
      </c>
      <c r="AU10" s="4" t="str">
        <f t="shared" si="16"/>
        <v/>
      </c>
      <c r="AV10" s="4" t="e">
        <f t="shared" si="17"/>
        <v>#DIV/0!</v>
      </c>
      <c r="AW10" s="4" t="e">
        <f>'DATA ENTRY SHEET'!V18+AT10</f>
        <v>#VALUE!</v>
      </c>
      <c r="AX10" s="4" t="e">
        <f>'DATA ENTRY SHEET'!U18+AV10</f>
        <v>#VALUE!</v>
      </c>
      <c r="AY10" s="4" t="e">
        <f t="shared" si="0"/>
        <v>#VALUE!</v>
      </c>
      <c r="AZ10" s="4" t="e">
        <f t="shared" si="18"/>
        <v>#VALUE!</v>
      </c>
      <c r="BA10" s="4" t="e">
        <f t="shared" si="19"/>
        <v>#VALUE!</v>
      </c>
      <c r="BB10" s="4" t="e">
        <f t="shared" si="20"/>
        <v>#VALUE!</v>
      </c>
      <c r="CF10" s="4" t="str">
        <f t="shared" si="21"/>
        <v/>
      </c>
      <c r="CG10" s="4" t="str">
        <f t="shared" si="22"/>
        <v/>
      </c>
      <c r="CH10" s="4" t="str">
        <f>'DATA ENTRY SHEET'!U19</f>
        <v/>
      </c>
      <c r="CI10" s="4" t="str">
        <f>'DATA ENTRY SHEET'!V19</f>
        <v/>
      </c>
      <c r="CJ10" s="4" t="str">
        <f t="shared" si="23"/>
        <v/>
      </c>
      <c r="CK10" s="4" t="str">
        <f t="shared" si="24"/>
        <v/>
      </c>
    </row>
    <row r="11" spans="1:89" x14ac:dyDescent="0.5">
      <c r="A11" s="4">
        <v>8</v>
      </c>
      <c r="E11" s="4">
        <f t="shared" si="1"/>
        <v>0</v>
      </c>
      <c r="G11" s="4">
        <f>'DATA ENTRY SHEET'!T20</f>
        <v>0</v>
      </c>
      <c r="H11" s="4">
        <f t="shared" si="2"/>
        <v>1</v>
      </c>
      <c r="I11" s="4">
        <f t="shared" si="3"/>
        <v>0</v>
      </c>
      <c r="J11" s="4">
        <f t="shared" si="4"/>
        <v>0</v>
      </c>
      <c r="K11" s="4">
        <f t="shared" si="5"/>
        <v>0</v>
      </c>
      <c r="AF11" s="4" t="str">
        <f>IF(AND($A$54="RIGHT",'DATA ENTRY SHEET'!B20&gt;0),ABS('ANGLE DETERMINATION'!AG10-360),IF(AND($A$54="LEFT",'DATA ENTRY SHEET'!B20&gt;0),'ANGLE DETERMINATION'!AG10,IF(OR('DATA ENTRY SHEET'!$U$4="",'DATA ENTRY SHEET'!B20=""),"",FALSE)))</f>
        <v/>
      </c>
      <c r="AG11" s="4" t="str">
        <f>IF(AND($A$54="RIGHT",'DATA ENTRY SHEET'!B20&gt;0),ABS('ANGLE DETERMINATION'!AG10),IF(AND($A$54="LEFT",'DATA ENTRY SHEET'!B20&gt;0),'ANGLE DETERMINATION'!AG10,IF(OR('DATA ENTRY SHEET'!$U$4="",'DATA ENTRY SHEET'!B20=""),"",FALSE)))</f>
        <v/>
      </c>
      <c r="AH11" s="4" t="str">
        <f>IF('DATA ENTRY SHEET'!$U$6="YES",'PROTECTED CALCULATION SHEET'!AG11,IF('DATA ENTRY SHEET'!$U$6="NO",'PROTECTED CALCULATION SHEET'!AF11,IF('DATA ENTRY SHEET'!$U$6="","", FALSE)))</f>
        <v/>
      </c>
      <c r="AI11" s="4" t="str">
        <f t="shared" si="6"/>
        <v/>
      </c>
      <c r="AJ11" s="4" t="str">
        <f t="shared" si="7"/>
        <v/>
      </c>
      <c r="AK11" s="4" t="str">
        <f t="shared" si="8"/>
        <v/>
      </c>
      <c r="AL11" s="4" t="str">
        <f t="shared" si="9"/>
        <v/>
      </c>
      <c r="AM11" s="6" t="e">
        <f t="shared" si="10"/>
        <v>#DIV/0!</v>
      </c>
      <c r="AN11" s="7" t="e">
        <f t="shared" si="11"/>
        <v>#DIV/0!</v>
      </c>
      <c r="AO11" s="7" t="e">
        <f t="shared" si="12"/>
        <v>#DIV/0!</v>
      </c>
      <c r="AP11" s="4" t="e">
        <f t="shared" si="13"/>
        <v>#DIV/0!</v>
      </c>
      <c r="AS11" s="4" t="str">
        <f t="shared" si="14"/>
        <v/>
      </c>
      <c r="AT11" s="4" t="e">
        <f t="shared" si="15"/>
        <v>#DIV/0!</v>
      </c>
      <c r="AU11" s="4" t="str">
        <f t="shared" si="16"/>
        <v/>
      </c>
      <c r="AV11" s="4" t="e">
        <f t="shared" si="17"/>
        <v>#DIV/0!</v>
      </c>
      <c r="AW11" s="4" t="e">
        <f>'DATA ENTRY SHEET'!V19+AT11</f>
        <v>#VALUE!</v>
      </c>
      <c r="AX11" s="4" t="e">
        <f>'DATA ENTRY SHEET'!U19+AV11</f>
        <v>#VALUE!</v>
      </c>
      <c r="AY11" s="4" t="e">
        <f t="shared" si="0"/>
        <v>#VALUE!</v>
      </c>
      <c r="AZ11" s="4" t="e">
        <f t="shared" si="18"/>
        <v>#VALUE!</v>
      </c>
      <c r="BA11" s="4" t="e">
        <f t="shared" si="19"/>
        <v>#VALUE!</v>
      </c>
      <c r="BB11" s="4" t="e">
        <f t="shared" si="20"/>
        <v>#VALUE!</v>
      </c>
      <c r="CF11" s="4" t="str">
        <f t="shared" si="21"/>
        <v/>
      </c>
      <c r="CG11" s="4" t="str">
        <f t="shared" si="22"/>
        <v/>
      </c>
      <c r="CH11" s="4" t="str">
        <f>'DATA ENTRY SHEET'!U20</f>
        <v/>
      </c>
      <c r="CI11" s="4" t="str">
        <f>'DATA ENTRY SHEET'!V20</f>
        <v/>
      </c>
      <c r="CJ11" s="4" t="str">
        <f t="shared" si="23"/>
        <v/>
      </c>
      <c r="CK11" s="4" t="str">
        <f t="shared" si="24"/>
        <v/>
      </c>
    </row>
    <row r="12" spans="1:89" x14ac:dyDescent="0.5">
      <c r="A12" s="4">
        <v>9</v>
      </c>
      <c r="E12" s="4">
        <f t="shared" si="1"/>
        <v>0</v>
      </c>
      <c r="G12" s="4">
        <f>'DATA ENTRY SHEET'!T21</f>
        <v>0</v>
      </c>
      <c r="H12" s="4">
        <f t="shared" si="2"/>
        <v>1</v>
      </c>
      <c r="I12" s="4">
        <f t="shared" si="3"/>
        <v>0</v>
      </c>
      <c r="J12" s="4">
        <f t="shared" si="4"/>
        <v>0</v>
      </c>
      <c r="K12" s="4">
        <f t="shared" si="5"/>
        <v>0</v>
      </c>
      <c r="AF12" s="4" t="str">
        <f>IF(AND($A$54="RIGHT",'DATA ENTRY SHEET'!B21&gt;0),ABS('ANGLE DETERMINATION'!AG11-360),IF(AND($A$54="LEFT",'DATA ENTRY SHEET'!B21&gt;0),'ANGLE DETERMINATION'!AG11,IF(OR('DATA ENTRY SHEET'!$U$4="",'DATA ENTRY SHEET'!B21=""),"",FALSE)))</f>
        <v/>
      </c>
      <c r="AG12" s="4" t="str">
        <f>IF(AND($A$54="RIGHT",'DATA ENTRY SHEET'!B21&gt;0),ABS('ANGLE DETERMINATION'!AG11),IF(AND($A$54="LEFT",'DATA ENTRY SHEET'!B21&gt;0),'ANGLE DETERMINATION'!AG11,IF(OR('DATA ENTRY SHEET'!$U$4="",'DATA ENTRY SHEET'!B21=""),"",FALSE)))</f>
        <v/>
      </c>
      <c r="AH12" s="4" t="str">
        <f>IF('DATA ENTRY SHEET'!$U$6="YES",'PROTECTED CALCULATION SHEET'!AG12,IF('DATA ENTRY SHEET'!$U$6="NO",'PROTECTED CALCULATION SHEET'!AF12,IF('DATA ENTRY SHEET'!$U$6="","", FALSE)))</f>
        <v/>
      </c>
      <c r="AI12" s="4" t="str">
        <f t="shared" si="6"/>
        <v/>
      </c>
      <c r="AJ12" s="4" t="str">
        <f t="shared" si="7"/>
        <v/>
      </c>
      <c r="AK12" s="4" t="str">
        <f t="shared" si="8"/>
        <v/>
      </c>
      <c r="AL12" s="4" t="str">
        <f t="shared" si="9"/>
        <v/>
      </c>
      <c r="AM12" s="6" t="e">
        <f t="shared" si="10"/>
        <v>#DIV/0!</v>
      </c>
      <c r="AN12" s="7" t="e">
        <f t="shared" si="11"/>
        <v>#DIV/0!</v>
      </c>
      <c r="AO12" s="7" t="e">
        <f t="shared" si="12"/>
        <v>#DIV/0!</v>
      </c>
      <c r="AP12" s="4" t="e">
        <f t="shared" si="13"/>
        <v>#DIV/0!</v>
      </c>
      <c r="AS12" s="4" t="str">
        <f t="shared" si="14"/>
        <v/>
      </c>
      <c r="AT12" s="4" t="e">
        <f t="shared" si="15"/>
        <v>#DIV/0!</v>
      </c>
      <c r="AU12" s="4" t="str">
        <f t="shared" si="16"/>
        <v/>
      </c>
      <c r="AV12" s="4" t="e">
        <f t="shared" si="17"/>
        <v>#DIV/0!</v>
      </c>
      <c r="AW12" s="4" t="e">
        <f>'DATA ENTRY SHEET'!V20+AT12</f>
        <v>#VALUE!</v>
      </c>
      <c r="AX12" s="4" t="e">
        <f>'DATA ENTRY SHEET'!U20+AV12</f>
        <v>#VALUE!</v>
      </c>
      <c r="AY12" s="4" t="e">
        <f t="shared" si="0"/>
        <v>#VALUE!</v>
      </c>
      <c r="AZ12" s="4" t="e">
        <f t="shared" si="18"/>
        <v>#VALUE!</v>
      </c>
      <c r="BA12" s="4" t="e">
        <f t="shared" si="19"/>
        <v>#VALUE!</v>
      </c>
      <c r="BB12" s="4" t="e">
        <f t="shared" si="20"/>
        <v>#VALUE!</v>
      </c>
      <c r="CF12" s="4" t="str">
        <f t="shared" si="21"/>
        <v/>
      </c>
      <c r="CG12" s="4" t="str">
        <f t="shared" si="22"/>
        <v/>
      </c>
      <c r="CH12" s="4" t="str">
        <f>'DATA ENTRY SHEET'!U21</f>
        <v/>
      </c>
      <c r="CI12" s="4" t="str">
        <f>'DATA ENTRY SHEET'!V21</f>
        <v/>
      </c>
      <c r="CJ12" s="4" t="str">
        <f t="shared" si="23"/>
        <v/>
      </c>
      <c r="CK12" s="4" t="str">
        <f t="shared" si="24"/>
        <v/>
      </c>
    </row>
    <row r="13" spans="1:89" x14ac:dyDescent="0.5">
      <c r="A13" s="4">
        <v>10</v>
      </c>
      <c r="E13" s="4">
        <f t="shared" si="1"/>
        <v>0</v>
      </c>
      <c r="G13" s="4">
        <f>'DATA ENTRY SHEET'!T22</f>
        <v>0</v>
      </c>
      <c r="H13" s="4">
        <f t="shared" si="2"/>
        <v>1</v>
      </c>
      <c r="I13" s="4">
        <f t="shared" si="3"/>
        <v>0</v>
      </c>
      <c r="J13" s="4">
        <f t="shared" si="4"/>
        <v>0</v>
      </c>
      <c r="K13" s="4">
        <f t="shared" si="5"/>
        <v>0</v>
      </c>
      <c r="AF13" s="4" t="str">
        <f>IF(AND($A$54="RIGHT",'DATA ENTRY SHEET'!B22&gt;0),ABS('ANGLE DETERMINATION'!AG12-360),IF(AND($A$54="LEFT",'DATA ENTRY SHEET'!B22&gt;0),'ANGLE DETERMINATION'!AG12,IF(OR('DATA ENTRY SHEET'!$U$4="",'DATA ENTRY SHEET'!B22=""),"",FALSE)))</f>
        <v/>
      </c>
      <c r="AG13" s="4" t="str">
        <f>IF(AND($A$54="RIGHT",'DATA ENTRY SHEET'!B22&gt;0),ABS('ANGLE DETERMINATION'!AG12),IF(AND($A$54="LEFT",'DATA ENTRY SHEET'!B22&gt;0),'ANGLE DETERMINATION'!AG12,IF(OR('DATA ENTRY SHEET'!$U$4="",'DATA ENTRY SHEET'!B22=""),"",FALSE)))</f>
        <v/>
      </c>
      <c r="AH13" s="4" t="str">
        <f>IF('DATA ENTRY SHEET'!$U$6="YES",'PROTECTED CALCULATION SHEET'!AG13,IF('DATA ENTRY SHEET'!$U$6="NO",'PROTECTED CALCULATION SHEET'!AF13,IF('DATA ENTRY SHEET'!$U$6="","", FALSE)))</f>
        <v/>
      </c>
      <c r="AI13" s="4" t="str">
        <f t="shared" si="6"/>
        <v/>
      </c>
      <c r="AJ13" s="4" t="str">
        <f t="shared" si="7"/>
        <v/>
      </c>
      <c r="AK13" s="4" t="str">
        <f t="shared" si="8"/>
        <v/>
      </c>
      <c r="AL13" s="4" t="str">
        <f t="shared" si="9"/>
        <v/>
      </c>
      <c r="AM13" s="6" t="e">
        <f t="shared" si="10"/>
        <v>#DIV/0!</v>
      </c>
      <c r="AN13" s="7" t="e">
        <f t="shared" si="11"/>
        <v>#DIV/0!</v>
      </c>
      <c r="AO13" s="7" t="e">
        <f t="shared" si="12"/>
        <v>#DIV/0!</v>
      </c>
      <c r="AP13" s="4" t="e">
        <f t="shared" si="13"/>
        <v>#DIV/0!</v>
      </c>
      <c r="AS13" s="4" t="str">
        <f t="shared" si="14"/>
        <v/>
      </c>
      <c r="AT13" s="4" t="e">
        <f t="shared" si="15"/>
        <v>#DIV/0!</v>
      </c>
      <c r="AU13" s="4" t="str">
        <f t="shared" si="16"/>
        <v/>
      </c>
      <c r="AV13" s="4" t="e">
        <f t="shared" si="17"/>
        <v>#DIV/0!</v>
      </c>
      <c r="AW13" s="4" t="e">
        <f>'DATA ENTRY SHEET'!V21+AT13</f>
        <v>#VALUE!</v>
      </c>
      <c r="AX13" s="4" t="e">
        <f>'DATA ENTRY SHEET'!U21+AV13</f>
        <v>#VALUE!</v>
      </c>
      <c r="AY13" s="4" t="e">
        <f t="shared" si="0"/>
        <v>#VALUE!</v>
      </c>
      <c r="AZ13" s="4" t="e">
        <f t="shared" si="18"/>
        <v>#VALUE!</v>
      </c>
      <c r="BA13" s="4" t="e">
        <f t="shared" si="19"/>
        <v>#VALUE!</v>
      </c>
      <c r="BB13" s="4" t="e">
        <f t="shared" si="20"/>
        <v>#VALUE!</v>
      </c>
      <c r="CF13" s="4" t="str">
        <f t="shared" si="21"/>
        <v/>
      </c>
      <c r="CG13" s="4" t="str">
        <f t="shared" si="22"/>
        <v/>
      </c>
      <c r="CH13" s="4" t="str">
        <f>'DATA ENTRY SHEET'!U22</f>
        <v/>
      </c>
      <c r="CI13" s="4" t="str">
        <f>'DATA ENTRY SHEET'!V22</f>
        <v/>
      </c>
      <c r="CJ13" s="4" t="str">
        <f t="shared" si="23"/>
        <v/>
      </c>
      <c r="CK13" s="4" t="str">
        <f t="shared" si="24"/>
        <v/>
      </c>
    </row>
    <row r="14" spans="1:89" x14ac:dyDescent="0.5">
      <c r="A14" s="4">
        <v>11</v>
      </c>
      <c r="E14" s="4">
        <f t="shared" si="1"/>
        <v>0</v>
      </c>
      <c r="G14" s="4">
        <f>'DATA ENTRY SHEET'!T23</f>
        <v>0</v>
      </c>
      <c r="H14" s="4">
        <f t="shared" si="2"/>
        <v>1</v>
      </c>
      <c r="I14" s="4">
        <f t="shared" si="3"/>
        <v>0</v>
      </c>
      <c r="J14" s="4">
        <f t="shared" si="4"/>
        <v>0</v>
      </c>
      <c r="K14" s="4">
        <f t="shared" si="5"/>
        <v>0</v>
      </c>
      <c r="AF14" s="4" t="str">
        <f>IF(AND($A$54="RIGHT",'DATA ENTRY SHEET'!B23&gt;0),ABS('ANGLE DETERMINATION'!AG13-360),IF(AND($A$54="LEFT",'DATA ENTRY SHEET'!B23&gt;0),'ANGLE DETERMINATION'!AG13,IF(OR('DATA ENTRY SHEET'!$U$4="",'DATA ENTRY SHEET'!B23=""),"",FALSE)))</f>
        <v/>
      </c>
      <c r="AG14" s="4" t="str">
        <f>IF(AND($A$54="RIGHT",'DATA ENTRY SHEET'!B23&gt;0),ABS('ANGLE DETERMINATION'!AG13),IF(AND($A$54="LEFT",'DATA ENTRY SHEET'!B23&gt;0),'ANGLE DETERMINATION'!AG13,IF(OR('DATA ENTRY SHEET'!$U$4="",'DATA ENTRY SHEET'!B23=""),"",FALSE)))</f>
        <v/>
      </c>
      <c r="AH14" s="4" t="str">
        <f>IF('DATA ENTRY SHEET'!$U$6="YES",'PROTECTED CALCULATION SHEET'!AG14,IF('DATA ENTRY SHEET'!$U$6="NO",'PROTECTED CALCULATION SHEET'!AF14,IF('DATA ENTRY SHEET'!$U$6="","", FALSE)))</f>
        <v/>
      </c>
      <c r="AI14" s="4" t="str">
        <f t="shared" si="6"/>
        <v/>
      </c>
      <c r="AJ14" s="4" t="str">
        <f t="shared" si="7"/>
        <v/>
      </c>
      <c r="AK14" s="4" t="str">
        <f t="shared" si="8"/>
        <v/>
      </c>
      <c r="AL14" s="4" t="str">
        <f t="shared" si="9"/>
        <v/>
      </c>
      <c r="AM14" s="6" t="e">
        <f t="shared" si="10"/>
        <v>#DIV/0!</v>
      </c>
      <c r="AN14" s="7" t="e">
        <f t="shared" si="11"/>
        <v>#DIV/0!</v>
      </c>
      <c r="AO14" s="7" t="e">
        <f t="shared" si="12"/>
        <v>#DIV/0!</v>
      </c>
      <c r="AP14" s="4" t="e">
        <f t="shared" si="13"/>
        <v>#DIV/0!</v>
      </c>
      <c r="AS14" s="4" t="str">
        <f t="shared" si="14"/>
        <v/>
      </c>
      <c r="AT14" s="4" t="e">
        <f t="shared" si="15"/>
        <v>#DIV/0!</v>
      </c>
      <c r="AU14" s="4" t="str">
        <f t="shared" si="16"/>
        <v/>
      </c>
      <c r="AV14" s="4" t="e">
        <f t="shared" si="17"/>
        <v>#DIV/0!</v>
      </c>
      <c r="AW14" s="4" t="e">
        <f>'DATA ENTRY SHEET'!V22+AT14</f>
        <v>#VALUE!</v>
      </c>
      <c r="AX14" s="4" t="e">
        <f>'DATA ENTRY SHEET'!U22+AV14</f>
        <v>#VALUE!</v>
      </c>
      <c r="AY14" s="4" t="e">
        <f t="shared" si="0"/>
        <v>#VALUE!</v>
      </c>
      <c r="AZ14" s="4" t="e">
        <f t="shared" si="18"/>
        <v>#VALUE!</v>
      </c>
      <c r="BA14" s="4" t="e">
        <f t="shared" si="19"/>
        <v>#VALUE!</v>
      </c>
      <c r="BB14" s="4" t="e">
        <f t="shared" si="20"/>
        <v>#VALUE!</v>
      </c>
      <c r="CF14" s="4" t="str">
        <f t="shared" si="21"/>
        <v/>
      </c>
      <c r="CG14" s="4" t="str">
        <f t="shared" si="22"/>
        <v/>
      </c>
      <c r="CH14" s="4" t="str">
        <f>'DATA ENTRY SHEET'!U23</f>
        <v/>
      </c>
      <c r="CI14" s="4" t="str">
        <f>'DATA ENTRY SHEET'!V23</f>
        <v/>
      </c>
      <c r="CJ14" s="4" t="str">
        <f t="shared" si="23"/>
        <v/>
      </c>
      <c r="CK14" s="4" t="str">
        <f t="shared" si="24"/>
        <v/>
      </c>
    </row>
    <row r="15" spans="1:89" x14ac:dyDescent="0.5">
      <c r="A15" s="4">
        <v>12</v>
      </c>
      <c r="E15" s="4">
        <f t="shared" si="1"/>
        <v>0</v>
      </c>
      <c r="G15" s="4">
        <f>'DATA ENTRY SHEET'!T24</f>
        <v>0</v>
      </c>
      <c r="H15" s="4">
        <f t="shared" si="2"/>
        <v>1</v>
      </c>
      <c r="I15" s="4">
        <f t="shared" si="3"/>
        <v>0</v>
      </c>
      <c r="J15" s="4">
        <f t="shared" si="4"/>
        <v>0</v>
      </c>
      <c r="K15" s="4">
        <f t="shared" si="5"/>
        <v>0</v>
      </c>
      <c r="AF15" s="4" t="str">
        <f>IF(AND($A$54="RIGHT",'DATA ENTRY SHEET'!B24&gt;0),ABS('ANGLE DETERMINATION'!AG14-360),IF(AND($A$54="LEFT",'DATA ENTRY SHEET'!B24&gt;0),'ANGLE DETERMINATION'!AG14,IF(OR('DATA ENTRY SHEET'!$U$4="",'DATA ENTRY SHEET'!B24=""),"",FALSE)))</f>
        <v/>
      </c>
      <c r="AG15" s="4" t="str">
        <f>IF(AND($A$54="RIGHT",'DATA ENTRY SHEET'!B24&gt;0),ABS('ANGLE DETERMINATION'!AG14),IF(AND($A$54="LEFT",'DATA ENTRY SHEET'!B24&gt;0),'ANGLE DETERMINATION'!AG14,IF(OR('DATA ENTRY SHEET'!$U$4="",'DATA ENTRY SHEET'!B24=""),"",FALSE)))</f>
        <v/>
      </c>
      <c r="AH15" s="4" t="str">
        <f>IF('DATA ENTRY SHEET'!$U$6="YES",'PROTECTED CALCULATION SHEET'!AG15,IF('DATA ENTRY SHEET'!$U$6="NO",'PROTECTED CALCULATION SHEET'!AF15,IF('DATA ENTRY SHEET'!$U$6="","", FALSE)))</f>
        <v/>
      </c>
      <c r="AI15" s="4" t="str">
        <f t="shared" si="6"/>
        <v/>
      </c>
      <c r="AJ15" s="4" t="str">
        <f t="shared" si="7"/>
        <v/>
      </c>
      <c r="AK15" s="4" t="str">
        <f t="shared" si="8"/>
        <v/>
      </c>
      <c r="AL15" s="4" t="str">
        <f t="shared" si="9"/>
        <v/>
      </c>
      <c r="AM15" s="6" t="e">
        <f t="shared" si="10"/>
        <v>#DIV/0!</v>
      </c>
      <c r="AN15" s="7" t="e">
        <f t="shared" si="11"/>
        <v>#DIV/0!</v>
      </c>
      <c r="AO15" s="7" t="e">
        <f t="shared" si="12"/>
        <v>#DIV/0!</v>
      </c>
      <c r="AP15" s="4" t="e">
        <f t="shared" si="13"/>
        <v>#DIV/0!</v>
      </c>
      <c r="AS15" s="4" t="str">
        <f t="shared" si="14"/>
        <v/>
      </c>
      <c r="AT15" s="4" t="e">
        <f t="shared" si="15"/>
        <v>#DIV/0!</v>
      </c>
      <c r="AU15" s="4" t="str">
        <f t="shared" si="16"/>
        <v/>
      </c>
      <c r="AV15" s="4" t="e">
        <f t="shared" si="17"/>
        <v>#DIV/0!</v>
      </c>
      <c r="AW15" s="4" t="e">
        <f>'DATA ENTRY SHEET'!V23+AT15</f>
        <v>#VALUE!</v>
      </c>
      <c r="AX15" s="4" t="e">
        <f>'DATA ENTRY SHEET'!U23+AV15</f>
        <v>#VALUE!</v>
      </c>
      <c r="AY15" s="4" t="e">
        <f t="shared" si="0"/>
        <v>#VALUE!</v>
      </c>
      <c r="AZ15" s="4" t="e">
        <f t="shared" si="18"/>
        <v>#VALUE!</v>
      </c>
      <c r="BA15" s="4" t="e">
        <f t="shared" si="19"/>
        <v>#VALUE!</v>
      </c>
      <c r="BB15" s="4" t="e">
        <f t="shared" si="20"/>
        <v>#VALUE!</v>
      </c>
      <c r="CF15" s="4" t="str">
        <f t="shared" si="21"/>
        <v/>
      </c>
      <c r="CG15" s="4" t="str">
        <f t="shared" si="22"/>
        <v/>
      </c>
      <c r="CH15" s="4" t="str">
        <f>'DATA ENTRY SHEET'!U24</f>
        <v/>
      </c>
      <c r="CI15" s="4" t="str">
        <f>'DATA ENTRY SHEET'!V24</f>
        <v/>
      </c>
      <c r="CJ15" s="4" t="str">
        <f t="shared" si="23"/>
        <v/>
      </c>
      <c r="CK15" s="4" t="str">
        <f t="shared" si="24"/>
        <v/>
      </c>
    </row>
    <row r="16" spans="1:89" x14ac:dyDescent="0.5">
      <c r="A16" s="4">
        <v>13</v>
      </c>
      <c r="E16" s="4">
        <f t="shared" si="1"/>
        <v>0</v>
      </c>
      <c r="G16" s="4">
        <f>'DATA ENTRY SHEET'!T25</f>
        <v>0</v>
      </c>
      <c r="H16" s="4">
        <f t="shared" si="2"/>
        <v>1</v>
      </c>
      <c r="I16" s="4">
        <f t="shared" si="3"/>
        <v>0</v>
      </c>
      <c r="J16" s="4">
        <f t="shared" si="4"/>
        <v>0</v>
      </c>
      <c r="K16" s="4">
        <f t="shared" si="5"/>
        <v>0</v>
      </c>
      <c r="AF16" s="4" t="str">
        <f>IF(AND($A$54="RIGHT",'DATA ENTRY SHEET'!B25&gt;0),ABS('ANGLE DETERMINATION'!AG15-360),IF(AND($A$54="LEFT",'DATA ENTRY SHEET'!B25&gt;0),'ANGLE DETERMINATION'!AG15,IF(OR('DATA ENTRY SHEET'!$U$4="",'DATA ENTRY SHEET'!B25=""),"",FALSE)))</f>
        <v/>
      </c>
      <c r="AG16" s="4" t="str">
        <f>IF(AND($A$54="RIGHT",'DATA ENTRY SHEET'!B25&gt;0),ABS('ANGLE DETERMINATION'!AG15),IF(AND($A$54="LEFT",'DATA ENTRY SHEET'!B25&gt;0),'ANGLE DETERMINATION'!AG15,IF(OR('DATA ENTRY SHEET'!$U$4="",'DATA ENTRY SHEET'!B25=""),"",FALSE)))</f>
        <v/>
      </c>
      <c r="AH16" s="4" t="str">
        <f>IF('DATA ENTRY SHEET'!$U$6="YES",'PROTECTED CALCULATION SHEET'!AG16,IF('DATA ENTRY SHEET'!$U$6="NO",'PROTECTED CALCULATION SHEET'!AF16,IF('DATA ENTRY SHEET'!$U$6="","", FALSE)))</f>
        <v/>
      </c>
      <c r="AI16" s="4" t="str">
        <f t="shared" si="6"/>
        <v/>
      </c>
      <c r="AJ16" s="4" t="str">
        <f t="shared" si="7"/>
        <v/>
      </c>
      <c r="AK16" s="4" t="str">
        <f t="shared" si="8"/>
        <v/>
      </c>
      <c r="AL16" s="4" t="str">
        <f t="shared" si="9"/>
        <v/>
      </c>
      <c r="AM16" s="6" t="e">
        <f t="shared" si="10"/>
        <v>#DIV/0!</v>
      </c>
      <c r="AN16" s="7" t="e">
        <f t="shared" si="11"/>
        <v>#DIV/0!</v>
      </c>
      <c r="AO16" s="7" t="e">
        <f t="shared" si="12"/>
        <v>#DIV/0!</v>
      </c>
      <c r="AP16" s="4" t="e">
        <f t="shared" si="13"/>
        <v>#DIV/0!</v>
      </c>
      <c r="AS16" s="4" t="str">
        <f t="shared" si="14"/>
        <v/>
      </c>
      <c r="AT16" s="4" t="e">
        <f t="shared" si="15"/>
        <v>#DIV/0!</v>
      </c>
      <c r="AU16" s="4" t="str">
        <f t="shared" si="16"/>
        <v/>
      </c>
      <c r="AV16" s="4" t="e">
        <f t="shared" si="17"/>
        <v>#DIV/0!</v>
      </c>
      <c r="AW16" s="4" t="e">
        <f>'DATA ENTRY SHEET'!V24+AT16</f>
        <v>#VALUE!</v>
      </c>
      <c r="AX16" s="4" t="e">
        <f>'DATA ENTRY SHEET'!U24+AV16</f>
        <v>#VALUE!</v>
      </c>
      <c r="AY16" s="4" t="e">
        <f t="shared" si="0"/>
        <v>#VALUE!</v>
      </c>
      <c r="AZ16" s="4" t="e">
        <f t="shared" si="18"/>
        <v>#VALUE!</v>
      </c>
      <c r="BA16" s="4" t="e">
        <f t="shared" si="19"/>
        <v>#VALUE!</v>
      </c>
      <c r="BB16" s="4" t="e">
        <f t="shared" si="20"/>
        <v>#VALUE!</v>
      </c>
      <c r="CF16" s="4" t="str">
        <f t="shared" si="21"/>
        <v/>
      </c>
      <c r="CG16" s="4" t="str">
        <f t="shared" si="22"/>
        <v/>
      </c>
      <c r="CH16" s="4" t="str">
        <f>'DATA ENTRY SHEET'!U25</f>
        <v/>
      </c>
      <c r="CI16" s="4" t="str">
        <f>'DATA ENTRY SHEET'!V25</f>
        <v/>
      </c>
      <c r="CJ16" s="4" t="str">
        <f t="shared" si="23"/>
        <v/>
      </c>
      <c r="CK16" s="4" t="str">
        <f t="shared" si="24"/>
        <v/>
      </c>
    </row>
    <row r="17" spans="1:89" x14ac:dyDescent="0.5">
      <c r="A17" s="4">
        <v>14</v>
      </c>
      <c r="E17" s="4">
        <f t="shared" si="1"/>
        <v>0</v>
      </c>
      <c r="G17" s="4">
        <f>'DATA ENTRY SHEET'!T26</f>
        <v>0</v>
      </c>
      <c r="H17" s="4">
        <f t="shared" si="2"/>
        <v>1</v>
      </c>
      <c r="I17" s="4">
        <f t="shared" si="3"/>
        <v>0</v>
      </c>
      <c r="J17" s="4">
        <f t="shared" si="4"/>
        <v>0</v>
      </c>
      <c r="K17" s="4">
        <f t="shared" si="5"/>
        <v>0</v>
      </c>
      <c r="AF17" s="4" t="str">
        <f>IF(AND($A$54="RIGHT",'DATA ENTRY SHEET'!B26&gt;0),ABS('ANGLE DETERMINATION'!AG16-360),IF(AND($A$54="LEFT",'DATA ENTRY SHEET'!B26&gt;0),'ANGLE DETERMINATION'!AG16,IF(OR('DATA ENTRY SHEET'!$U$4="",'DATA ENTRY SHEET'!B26=""),"",FALSE)))</f>
        <v/>
      </c>
      <c r="AG17" s="4" t="str">
        <f>IF(AND($A$54="RIGHT",'DATA ENTRY SHEET'!B26&gt;0),ABS('ANGLE DETERMINATION'!AG16),IF(AND($A$54="LEFT",'DATA ENTRY SHEET'!B26&gt;0),'ANGLE DETERMINATION'!AG16,IF(OR('DATA ENTRY SHEET'!$U$4="",'DATA ENTRY SHEET'!B26=""),"",FALSE)))</f>
        <v/>
      </c>
      <c r="AH17" s="4" t="str">
        <f>IF('DATA ENTRY SHEET'!$U$6="YES",'PROTECTED CALCULATION SHEET'!AG17,IF('DATA ENTRY SHEET'!$U$6="NO",'PROTECTED CALCULATION SHEET'!AF17,IF('DATA ENTRY SHEET'!$U$6="","", FALSE)))</f>
        <v/>
      </c>
      <c r="AI17" s="4" t="str">
        <f t="shared" si="6"/>
        <v/>
      </c>
      <c r="AJ17" s="4" t="str">
        <f t="shared" si="7"/>
        <v/>
      </c>
      <c r="AK17" s="4" t="str">
        <f t="shared" si="8"/>
        <v/>
      </c>
      <c r="AL17" s="4" t="str">
        <f t="shared" si="9"/>
        <v/>
      </c>
      <c r="AM17" s="6" t="e">
        <f t="shared" si="10"/>
        <v>#DIV/0!</v>
      </c>
      <c r="AN17" s="7" t="e">
        <f t="shared" si="11"/>
        <v>#DIV/0!</v>
      </c>
      <c r="AO17" s="7" t="e">
        <f t="shared" si="12"/>
        <v>#DIV/0!</v>
      </c>
      <c r="AP17" s="4" t="e">
        <f t="shared" si="13"/>
        <v>#DIV/0!</v>
      </c>
      <c r="AS17" s="4" t="str">
        <f t="shared" si="14"/>
        <v/>
      </c>
      <c r="AT17" s="4" t="e">
        <f t="shared" si="15"/>
        <v>#DIV/0!</v>
      </c>
      <c r="AU17" s="4" t="str">
        <f t="shared" si="16"/>
        <v/>
      </c>
      <c r="AV17" s="4" t="e">
        <f t="shared" si="17"/>
        <v>#DIV/0!</v>
      </c>
      <c r="AW17" s="4" t="e">
        <f>'DATA ENTRY SHEET'!V25+AT17</f>
        <v>#VALUE!</v>
      </c>
      <c r="AX17" s="4" t="e">
        <f>'DATA ENTRY SHEET'!U25+AV17</f>
        <v>#VALUE!</v>
      </c>
      <c r="AY17" s="4" t="e">
        <f t="shared" si="0"/>
        <v>#VALUE!</v>
      </c>
      <c r="AZ17" s="4" t="e">
        <f t="shared" si="18"/>
        <v>#VALUE!</v>
      </c>
      <c r="BA17" s="4" t="e">
        <f t="shared" si="19"/>
        <v>#VALUE!</v>
      </c>
      <c r="BB17" s="4" t="e">
        <f t="shared" si="20"/>
        <v>#VALUE!</v>
      </c>
      <c r="CF17" s="4" t="str">
        <f t="shared" si="21"/>
        <v/>
      </c>
      <c r="CG17" s="4" t="str">
        <f t="shared" si="22"/>
        <v/>
      </c>
      <c r="CH17" s="4" t="str">
        <f>'DATA ENTRY SHEET'!U26</f>
        <v/>
      </c>
      <c r="CI17" s="4" t="str">
        <f>'DATA ENTRY SHEET'!V26</f>
        <v/>
      </c>
      <c r="CJ17" s="4" t="str">
        <f t="shared" si="23"/>
        <v/>
      </c>
      <c r="CK17" s="4" t="str">
        <f t="shared" si="24"/>
        <v/>
      </c>
    </row>
    <row r="18" spans="1:89" x14ac:dyDescent="0.5">
      <c r="A18" s="4">
        <v>15</v>
      </c>
      <c r="E18" s="4">
        <f t="shared" si="1"/>
        <v>0</v>
      </c>
      <c r="G18" s="4">
        <f>'DATA ENTRY SHEET'!T27</f>
        <v>0</v>
      </c>
      <c r="H18" s="4">
        <f t="shared" si="2"/>
        <v>1</v>
      </c>
      <c r="I18" s="4">
        <f t="shared" si="3"/>
        <v>0</v>
      </c>
      <c r="J18" s="4">
        <f t="shared" si="4"/>
        <v>0</v>
      </c>
      <c r="K18" s="4">
        <f t="shared" si="5"/>
        <v>0</v>
      </c>
      <c r="AF18" s="4" t="str">
        <f>IF(AND($A$54="RIGHT",'DATA ENTRY SHEET'!B27&gt;0),ABS('ANGLE DETERMINATION'!AG17-360),IF(AND($A$54="LEFT",'DATA ENTRY SHEET'!B27&gt;0),'ANGLE DETERMINATION'!AG17,IF(OR('DATA ENTRY SHEET'!$U$4="",'DATA ENTRY SHEET'!B27=""),"",FALSE)))</f>
        <v/>
      </c>
      <c r="AG18" s="4" t="str">
        <f>IF(AND($A$54="RIGHT",'DATA ENTRY SHEET'!B27&gt;0),ABS('ANGLE DETERMINATION'!AG17),IF(AND($A$54="LEFT",'DATA ENTRY SHEET'!B27&gt;0),'ANGLE DETERMINATION'!AG17,IF(OR('DATA ENTRY SHEET'!$U$4="",'DATA ENTRY SHEET'!B27=""),"",FALSE)))</f>
        <v/>
      </c>
      <c r="AH18" s="4" t="str">
        <f>IF('DATA ENTRY SHEET'!$U$6="YES",'PROTECTED CALCULATION SHEET'!AG18,IF('DATA ENTRY SHEET'!$U$6="NO",'PROTECTED CALCULATION SHEET'!AF18,IF('DATA ENTRY SHEET'!$U$6="","", FALSE)))</f>
        <v/>
      </c>
      <c r="AI18" s="4" t="str">
        <f t="shared" si="6"/>
        <v/>
      </c>
      <c r="AJ18" s="4" t="str">
        <f t="shared" si="7"/>
        <v/>
      </c>
      <c r="AK18" s="4" t="str">
        <f t="shared" si="8"/>
        <v/>
      </c>
      <c r="AL18" s="4" t="str">
        <f t="shared" si="9"/>
        <v/>
      </c>
      <c r="AM18" s="6" t="e">
        <f t="shared" si="10"/>
        <v>#DIV/0!</v>
      </c>
      <c r="AN18" s="7" t="e">
        <f t="shared" si="11"/>
        <v>#DIV/0!</v>
      </c>
      <c r="AO18" s="7" t="e">
        <f t="shared" si="12"/>
        <v>#DIV/0!</v>
      </c>
      <c r="AP18" s="4" t="e">
        <f t="shared" si="13"/>
        <v>#DIV/0!</v>
      </c>
      <c r="AS18" s="4" t="str">
        <f t="shared" si="14"/>
        <v/>
      </c>
      <c r="AT18" s="4" t="e">
        <f t="shared" si="15"/>
        <v>#DIV/0!</v>
      </c>
      <c r="AU18" s="4" t="str">
        <f t="shared" si="16"/>
        <v/>
      </c>
      <c r="AV18" s="4" t="e">
        <f t="shared" si="17"/>
        <v>#DIV/0!</v>
      </c>
      <c r="AW18" s="4" t="e">
        <f>'DATA ENTRY SHEET'!V26+AT18</f>
        <v>#VALUE!</v>
      </c>
      <c r="AX18" s="4" t="e">
        <f>'DATA ENTRY SHEET'!U26+AV18</f>
        <v>#VALUE!</v>
      </c>
      <c r="AY18" s="4" t="e">
        <f t="shared" si="0"/>
        <v>#VALUE!</v>
      </c>
      <c r="AZ18" s="4" t="e">
        <f t="shared" si="18"/>
        <v>#VALUE!</v>
      </c>
      <c r="BA18" s="4" t="e">
        <f t="shared" si="19"/>
        <v>#VALUE!</v>
      </c>
      <c r="BB18" s="4" t="e">
        <f t="shared" si="20"/>
        <v>#VALUE!</v>
      </c>
      <c r="CF18" s="4" t="str">
        <f t="shared" si="21"/>
        <v/>
      </c>
      <c r="CG18" s="4" t="str">
        <f t="shared" si="22"/>
        <v/>
      </c>
      <c r="CH18" s="4" t="str">
        <f>'DATA ENTRY SHEET'!U27</f>
        <v/>
      </c>
      <c r="CI18" s="4" t="str">
        <f>'DATA ENTRY SHEET'!V27</f>
        <v/>
      </c>
      <c r="CJ18" s="4" t="str">
        <f t="shared" si="23"/>
        <v/>
      </c>
      <c r="CK18" s="4" t="str">
        <f t="shared" si="24"/>
        <v/>
      </c>
    </row>
    <row r="19" spans="1:89" x14ac:dyDescent="0.5">
      <c r="A19" s="4">
        <v>16</v>
      </c>
      <c r="E19" s="4">
        <f t="shared" si="1"/>
        <v>0</v>
      </c>
      <c r="G19" s="4">
        <f>'DATA ENTRY SHEET'!T28</f>
        <v>0</v>
      </c>
      <c r="H19" s="4">
        <f t="shared" si="2"/>
        <v>1</v>
      </c>
      <c r="I19" s="4">
        <f t="shared" si="3"/>
        <v>0</v>
      </c>
      <c r="J19" s="4">
        <f t="shared" si="4"/>
        <v>0</v>
      </c>
      <c r="K19" s="4">
        <f t="shared" si="5"/>
        <v>0</v>
      </c>
      <c r="AF19" s="4" t="str">
        <f>IF(AND($A$54="RIGHT",'DATA ENTRY SHEET'!B28&gt;0),ABS('ANGLE DETERMINATION'!AG18-360),IF(AND($A$54="LEFT",'DATA ENTRY SHEET'!B28&gt;0),'ANGLE DETERMINATION'!AG18,IF(OR('DATA ENTRY SHEET'!$U$4="",'DATA ENTRY SHEET'!B28=""),"",FALSE)))</f>
        <v/>
      </c>
      <c r="AG19" s="4" t="str">
        <f>IF(AND($A$54="RIGHT",'DATA ENTRY SHEET'!B28&gt;0),ABS('ANGLE DETERMINATION'!AG18),IF(AND($A$54="LEFT",'DATA ENTRY SHEET'!B28&gt;0),'ANGLE DETERMINATION'!AG18,IF(OR('DATA ENTRY SHEET'!$U$4="",'DATA ENTRY SHEET'!B28=""),"",FALSE)))</f>
        <v/>
      </c>
      <c r="AH19" s="4" t="str">
        <f>IF('DATA ENTRY SHEET'!$U$6="YES",'PROTECTED CALCULATION SHEET'!AG19,IF('DATA ENTRY SHEET'!$U$6="NO",'PROTECTED CALCULATION SHEET'!AF19,IF('DATA ENTRY SHEET'!$U$6="","", FALSE)))</f>
        <v/>
      </c>
      <c r="AI19" s="4" t="str">
        <f t="shared" si="6"/>
        <v/>
      </c>
      <c r="AJ19" s="4" t="str">
        <f t="shared" si="7"/>
        <v/>
      </c>
      <c r="AK19" s="4" t="str">
        <f t="shared" si="8"/>
        <v/>
      </c>
      <c r="AL19" s="4" t="str">
        <f t="shared" si="9"/>
        <v/>
      </c>
      <c r="AM19" s="6" t="e">
        <f t="shared" si="10"/>
        <v>#DIV/0!</v>
      </c>
      <c r="AN19" s="7" t="e">
        <f t="shared" si="11"/>
        <v>#DIV/0!</v>
      </c>
      <c r="AO19" s="7" t="e">
        <f t="shared" si="12"/>
        <v>#DIV/0!</v>
      </c>
      <c r="AP19" s="4" t="e">
        <f t="shared" si="13"/>
        <v>#DIV/0!</v>
      </c>
      <c r="AS19" s="4" t="str">
        <f t="shared" si="14"/>
        <v/>
      </c>
      <c r="AT19" s="4" t="e">
        <f t="shared" si="15"/>
        <v>#DIV/0!</v>
      </c>
      <c r="AU19" s="4" t="str">
        <f t="shared" si="16"/>
        <v/>
      </c>
      <c r="AV19" s="4" t="e">
        <f t="shared" si="17"/>
        <v>#DIV/0!</v>
      </c>
      <c r="AW19" s="4" t="e">
        <f>'DATA ENTRY SHEET'!V27+AT19</f>
        <v>#VALUE!</v>
      </c>
      <c r="AX19" s="4" t="e">
        <f>'DATA ENTRY SHEET'!U27+AV19</f>
        <v>#VALUE!</v>
      </c>
      <c r="AY19" s="4" t="e">
        <f t="shared" si="0"/>
        <v>#VALUE!</v>
      </c>
      <c r="AZ19" s="4" t="e">
        <f t="shared" si="18"/>
        <v>#VALUE!</v>
      </c>
      <c r="BA19" s="4" t="e">
        <f t="shared" si="19"/>
        <v>#VALUE!</v>
      </c>
      <c r="BB19" s="4" t="e">
        <f t="shared" si="20"/>
        <v>#VALUE!</v>
      </c>
      <c r="CF19" s="4" t="str">
        <f t="shared" si="21"/>
        <v/>
      </c>
      <c r="CG19" s="4" t="str">
        <f t="shared" si="22"/>
        <v/>
      </c>
      <c r="CH19" s="4" t="str">
        <f>'DATA ENTRY SHEET'!U28</f>
        <v/>
      </c>
      <c r="CI19" s="4" t="str">
        <f>'DATA ENTRY SHEET'!V28</f>
        <v/>
      </c>
      <c r="CJ19" s="4" t="str">
        <f t="shared" si="23"/>
        <v/>
      </c>
      <c r="CK19" s="4" t="str">
        <f t="shared" si="24"/>
        <v/>
      </c>
    </row>
    <row r="20" spans="1:89" x14ac:dyDescent="0.5">
      <c r="A20" s="4">
        <v>17</v>
      </c>
      <c r="E20" s="4">
        <f t="shared" si="1"/>
        <v>0</v>
      </c>
      <c r="G20" s="4">
        <f>'DATA ENTRY SHEET'!T29</f>
        <v>0</v>
      </c>
      <c r="H20" s="4">
        <f t="shared" si="2"/>
        <v>1</v>
      </c>
      <c r="I20" s="4">
        <f t="shared" si="3"/>
        <v>0</v>
      </c>
      <c r="J20" s="4">
        <f t="shared" si="4"/>
        <v>0</v>
      </c>
      <c r="K20" s="4">
        <f t="shared" si="5"/>
        <v>0</v>
      </c>
      <c r="AF20" s="4" t="str">
        <f>IF(AND($A$54="RIGHT",'DATA ENTRY SHEET'!B29&gt;0),ABS('ANGLE DETERMINATION'!AG19-360),IF(AND($A$54="LEFT",'DATA ENTRY SHEET'!B29&gt;0),'ANGLE DETERMINATION'!AG19,IF(OR('DATA ENTRY SHEET'!$U$4="",'DATA ENTRY SHEET'!B29=""),"",FALSE)))</f>
        <v/>
      </c>
      <c r="AG20" s="4" t="str">
        <f>IF(AND($A$54="RIGHT",'DATA ENTRY SHEET'!B29&gt;0),ABS('ANGLE DETERMINATION'!AG19),IF(AND($A$54="LEFT",'DATA ENTRY SHEET'!B29&gt;0),'ANGLE DETERMINATION'!AG19,IF(OR('DATA ENTRY SHEET'!$U$4="",'DATA ENTRY SHEET'!B29=""),"",FALSE)))</f>
        <v/>
      </c>
      <c r="AH20" s="4" t="str">
        <f>IF('DATA ENTRY SHEET'!$U$6="YES",'PROTECTED CALCULATION SHEET'!AG20,IF('DATA ENTRY SHEET'!$U$6="NO",'PROTECTED CALCULATION SHEET'!AF20,IF('DATA ENTRY SHEET'!$U$6="","", FALSE)))</f>
        <v/>
      </c>
      <c r="AI20" s="4" t="str">
        <f t="shared" si="6"/>
        <v/>
      </c>
      <c r="AJ20" s="4" t="str">
        <f t="shared" si="7"/>
        <v/>
      </c>
      <c r="AK20" s="4" t="str">
        <f t="shared" si="8"/>
        <v/>
      </c>
      <c r="AL20" s="4" t="str">
        <f t="shared" si="9"/>
        <v/>
      </c>
      <c r="AM20" s="6" t="e">
        <f t="shared" si="10"/>
        <v>#DIV/0!</v>
      </c>
      <c r="AN20" s="7" t="e">
        <f t="shared" si="11"/>
        <v>#DIV/0!</v>
      </c>
      <c r="AO20" s="7" t="e">
        <f t="shared" si="12"/>
        <v>#DIV/0!</v>
      </c>
      <c r="AP20" s="4" t="e">
        <f t="shared" si="13"/>
        <v>#DIV/0!</v>
      </c>
      <c r="AS20" s="4" t="str">
        <f t="shared" si="14"/>
        <v/>
      </c>
      <c r="AT20" s="4" t="e">
        <f t="shared" si="15"/>
        <v>#DIV/0!</v>
      </c>
      <c r="AU20" s="4" t="str">
        <f t="shared" si="16"/>
        <v/>
      </c>
      <c r="AV20" s="4" t="e">
        <f t="shared" si="17"/>
        <v>#DIV/0!</v>
      </c>
      <c r="AW20" s="4" t="e">
        <f>'DATA ENTRY SHEET'!V28+AT20</f>
        <v>#VALUE!</v>
      </c>
      <c r="AX20" s="4" t="e">
        <f>'DATA ENTRY SHEET'!U28+AV20</f>
        <v>#VALUE!</v>
      </c>
      <c r="AY20" s="4" t="e">
        <f t="shared" si="0"/>
        <v>#VALUE!</v>
      </c>
      <c r="AZ20" s="4" t="e">
        <f t="shared" si="18"/>
        <v>#VALUE!</v>
      </c>
      <c r="BA20" s="4" t="e">
        <f t="shared" si="19"/>
        <v>#VALUE!</v>
      </c>
      <c r="BB20" s="4" t="e">
        <f t="shared" si="20"/>
        <v>#VALUE!</v>
      </c>
      <c r="CF20" s="4" t="str">
        <f t="shared" si="21"/>
        <v/>
      </c>
      <c r="CG20" s="4" t="str">
        <f t="shared" si="22"/>
        <v/>
      </c>
      <c r="CH20" s="4" t="str">
        <f>'DATA ENTRY SHEET'!U29</f>
        <v/>
      </c>
      <c r="CI20" s="4" t="str">
        <f>'DATA ENTRY SHEET'!V29</f>
        <v/>
      </c>
      <c r="CJ20" s="4" t="str">
        <f t="shared" si="23"/>
        <v/>
      </c>
      <c r="CK20" s="4" t="str">
        <f t="shared" si="24"/>
        <v/>
      </c>
    </row>
    <row r="21" spans="1:89" x14ac:dyDescent="0.5">
      <c r="A21" s="4">
        <v>18</v>
      </c>
      <c r="E21" s="4">
        <f t="shared" si="1"/>
        <v>0</v>
      </c>
      <c r="G21" s="4">
        <f>'DATA ENTRY SHEET'!T30</f>
        <v>0</v>
      </c>
      <c r="H21" s="4">
        <f t="shared" si="2"/>
        <v>1</v>
      </c>
      <c r="I21" s="4">
        <f t="shared" si="3"/>
        <v>0</v>
      </c>
      <c r="J21" s="4">
        <f t="shared" si="4"/>
        <v>0</v>
      </c>
      <c r="K21" s="4">
        <f t="shared" si="5"/>
        <v>0</v>
      </c>
      <c r="AF21" s="4" t="str">
        <f>IF(AND($A$54="RIGHT",'DATA ENTRY SHEET'!B30&gt;0),ABS('ANGLE DETERMINATION'!AG20-360),IF(AND($A$54="LEFT",'DATA ENTRY SHEET'!B30&gt;0),'ANGLE DETERMINATION'!AG20,IF(OR('DATA ENTRY SHEET'!$U$4="",'DATA ENTRY SHEET'!B30=""),"",FALSE)))</f>
        <v/>
      </c>
      <c r="AG21" s="4" t="str">
        <f>IF(AND($A$54="RIGHT",'DATA ENTRY SHEET'!B30&gt;0),ABS('ANGLE DETERMINATION'!AG20),IF(AND($A$54="LEFT",'DATA ENTRY SHEET'!B30&gt;0),'ANGLE DETERMINATION'!AG20,IF(OR('DATA ENTRY SHEET'!$U$4="",'DATA ENTRY SHEET'!B30=""),"",FALSE)))</f>
        <v/>
      </c>
      <c r="AH21" s="4" t="str">
        <f>IF('DATA ENTRY SHEET'!$U$6="YES",'PROTECTED CALCULATION SHEET'!AG21,IF('DATA ENTRY SHEET'!$U$6="NO",'PROTECTED CALCULATION SHEET'!AF21,IF('DATA ENTRY SHEET'!$U$6="","", FALSE)))</f>
        <v/>
      </c>
      <c r="AI21" s="4" t="str">
        <f t="shared" si="6"/>
        <v/>
      </c>
      <c r="AJ21" s="4" t="str">
        <f t="shared" si="7"/>
        <v/>
      </c>
      <c r="AK21" s="4" t="str">
        <f t="shared" si="8"/>
        <v/>
      </c>
      <c r="AL21" s="4" t="str">
        <f t="shared" si="9"/>
        <v/>
      </c>
      <c r="AM21" s="6" t="e">
        <f t="shared" si="10"/>
        <v>#DIV/0!</v>
      </c>
      <c r="AN21" s="7" t="e">
        <f t="shared" si="11"/>
        <v>#DIV/0!</v>
      </c>
      <c r="AO21" s="7" t="e">
        <f t="shared" si="12"/>
        <v>#DIV/0!</v>
      </c>
      <c r="AP21" s="4" t="e">
        <f t="shared" si="13"/>
        <v>#DIV/0!</v>
      </c>
      <c r="AS21" s="4" t="str">
        <f t="shared" si="14"/>
        <v/>
      </c>
      <c r="AT21" s="4" t="e">
        <f t="shared" si="15"/>
        <v>#DIV/0!</v>
      </c>
      <c r="AU21" s="4" t="str">
        <f t="shared" si="16"/>
        <v/>
      </c>
      <c r="AV21" s="4" t="e">
        <f t="shared" si="17"/>
        <v>#DIV/0!</v>
      </c>
      <c r="AW21" s="4" t="e">
        <f>'DATA ENTRY SHEET'!V29+AT21</f>
        <v>#VALUE!</v>
      </c>
      <c r="AX21" s="4" t="e">
        <f>'DATA ENTRY SHEET'!U29+AV21</f>
        <v>#VALUE!</v>
      </c>
      <c r="AY21" s="4" t="e">
        <f t="shared" si="0"/>
        <v>#VALUE!</v>
      </c>
      <c r="AZ21" s="4" t="e">
        <f t="shared" si="18"/>
        <v>#VALUE!</v>
      </c>
      <c r="BA21" s="4" t="e">
        <f t="shared" si="19"/>
        <v>#VALUE!</v>
      </c>
      <c r="BB21" s="4" t="e">
        <f t="shared" si="20"/>
        <v>#VALUE!</v>
      </c>
      <c r="CF21" s="4" t="str">
        <f t="shared" si="21"/>
        <v/>
      </c>
      <c r="CG21" s="4" t="str">
        <f t="shared" si="22"/>
        <v/>
      </c>
      <c r="CH21" s="4" t="str">
        <f>'DATA ENTRY SHEET'!U30</f>
        <v/>
      </c>
      <c r="CI21" s="4" t="str">
        <f>'DATA ENTRY SHEET'!V30</f>
        <v/>
      </c>
      <c r="CJ21" s="4" t="str">
        <f t="shared" si="23"/>
        <v/>
      </c>
      <c r="CK21" s="4" t="str">
        <f t="shared" si="24"/>
        <v/>
      </c>
    </row>
    <row r="22" spans="1:89" x14ac:dyDescent="0.5">
      <c r="A22" s="4">
        <v>19</v>
      </c>
      <c r="E22" s="4">
        <f t="shared" si="1"/>
        <v>0</v>
      </c>
      <c r="G22" s="4">
        <f>'DATA ENTRY SHEET'!T31</f>
        <v>0</v>
      </c>
      <c r="H22" s="4">
        <f t="shared" si="2"/>
        <v>1</v>
      </c>
      <c r="I22" s="4">
        <f t="shared" si="3"/>
        <v>0</v>
      </c>
      <c r="J22" s="4">
        <f t="shared" si="4"/>
        <v>0</v>
      </c>
      <c r="K22" s="4">
        <f t="shared" si="5"/>
        <v>0</v>
      </c>
      <c r="AF22" s="4" t="str">
        <f>IF(AND($A$54="RIGHT",'DATA ENTRY SHEET'!B31&gt;0),ABS('ANGLE DETERMINATION'!AG21-360),IF(AND($A$54="LEFT",'DATA ENTRY SHEET'!B31&gt;0),'ANGLE DETERMINATION'!AG21,IF(OR('DATA ENTRY SHEET'!$U$4="",'DATA ENTRY SHEET'!B31=""),"",FALSE)))</f>
        <v/>
      </c>
      <c r="AG22" s="4" t="str">
        <f>IF(AND($A$54="RIGHT",'DATA ENTRY SHEET'!B31&gt;0),ABS('ANGLE DETERMINATION'!AG21),IF(AND($A$54="LEFT",'DATA ENTRY SHEET'!B31&gt;0),'ANGLE DETERMINATION'!AG21,IF(OR('DATA ENTRY SHEET'!$U$4="",'DATA ENTRY SHEET'!B31=""),"",FALSE)))</f>
        <v/>
      </c>
      <c r="AH22" s="4" t="str">
        <f>IF('DATA ENTRY SHEET'!$U$6="YES",'PROTECTED CALCULATION SHEET'!AG22,IF('DATA ENTRY SHEET'!$U$6="NO",'PROTECTED CALCULATION SHEET'!AF22,IF('DATA ENTRY SHEET'!$U$6="","", FALSE)))</f>
        <v/>
      </c>
      <c r="AI22" s="4" t="str">
        <f t="shared" si="6"/>
        <v/>
      </c>
      <c r="AJ22" s="4" t="str">
        <f t="shared" si="7"/>
        <v/>
      </c>
      <c r="AK22" s="4" t="str">
        <f t="shared" si="8"/>
        <v/>
      </c>
      <c r="AL22" s="4" t="str">
        <f t="shared" si="9"/>
        <v/>
      </c>
      <c r="AM22" s="6" t="e">
        <f t="shared" si="10"/>
        <v>#DIV/0!</v>
      </c>
      <c r="AN22" s="7" t="e">
        <f t="shared" si="11"/>
        <v>#DIV/0!</v>
      </c>
      <c r="AO22" s="7" t="e">
        <f t="shared" si="12"/>
        <v>#DIV/0!</v>
      </c>
      <c r="AP22" s="4" t="e">
        <f t="shared" si="13"/>
        <v>#DIV/0!</v>
      </c>
      <c r="AS22" s="4" t="str">
        <f t="shared" si="14"/>
        <v/>
      </c>
      <c r="AT22" s="4" t="e">
        <f t="shared" si="15"/>
        <v>#DIV/0!</v>
      </c>
      <c r="AU22" s="4" t="str">
        <f t="shared" si="16"/>
        <v/>
      </c>
      <c r="AV22" s="4" t="e">
        <f t="shared" si="17"/>
        <v>#DIV/0!</v>
      </c>
      <c r="AW22" s="4" t="e">
        <f>'DATA ENTRY SHEET'!V30+AT22</f>
        <v>#VALUE!</v>
      </c>
      <c r="AX22" s="4" t="e">
        <f>'DATA ENTRY SHEET'!U30+AV22</f>
        <v>#VALUE!</v>
      </c>
      <c r="AY22" s="4" t="e">
        <f t="shared" si="0"/>
        <v>#VALUE!</v>
      </c>
      <c r="AZ22" s="4" t="e">
        <f t="shared" si="18"/>
        <v>#VALUE!</v>
      </c>
      <c r="BA22" s="4" t="e">
        <f t="shared" si="19"/>
        <v>#VALUE!</v>
      </c>
      <c r="BB22" s="4" t="e">
        <f t="shared" si="20"/>
        <v>#VALUE!</v>
      </c>
      <c r="CF22" s="4" t="str">
        <f t="shared" si="21"/>
        <v/>
      </c>
      <c r="CG22" s="4" t="str">
        <f t="shared" si="22"/>
        <v/>
      </c>
      <c r="CH22" s="4" t="str">
        <f>'DATA ENTRY SHEET'!U31</f>
        <v/>
      </c>
      <c r="CI22" s="4" t="str">
        <f>'DATA ENTRY SHEET'!V31</f>
        <v/>
      </c>
      <c r="CJ22" s="4" t="str">
        <f t="shared" si="23"/>
        <v/>
      </c>
      <c r="CK22" s="4" t="str">
        <f t="shared" si="24"/>
        <v/>
      </c>
    </row>
    <row r="23" spans="1:89" x14ac:dyDescent="0.5">
      <c r="A23" s="4">
        <v>20</v>
      </c>
      <c r="E23" s="4">
        <f t="shared" si="1"/>
        <v>0</v>
      </c>
      <c r="G23" s="4">
        <f>'DATA ENTRY SHEET'!T32</f>
        <v>0</v>
      </c>
      <c r="H23" s="4">
        <f t="shared" si="2"/>
        <v>1</v>
      </c>
      <c r="I23" s="4">
        <f t="shared" si="3"/>
        <v>0</v>
      </c>
      <c r="J23" s="4">
        <f t="shared" si="4"/>
        <v>0</v>
      </c>
      <c r="K23" s="4">
        <f t="shared" si="5"/>
        <v>0</v>
      </c>
      <c r="AF23" s="4" t="str">
        <f>IF(AND($A$54="RIGHT",'DATA ENTRY SHEET'!B32&gt;0),ABS('ANGLE DETERMINATION'!AG22-360),IF(AND($A$54="LEFT",'DATA ENTRY SHEET'!B32&gt;0),'ANGLE DETERMINATION'!AG22,IF(OR('DATA ENTRY SHEET'!$U$4="",'DATA ENTRY SHEET'!B32=""),"",FALSE)))</f>
        <v/>
      </c>
      <c r="AG23" s="4" t="str">
        <f>IF(AND($A$54="RIGHT",'DATA ENTRY SHEET'!B32&gt;0),ABS('ANGLE DETERMINATION'!AG22),IF(AND($A$54="LEFT",'DATA ENTRY SHEET'!B32&gt;0),'ANGLE DETERMINATION'!AG22,IF(OR('DATA ENTRY SHEET'!$U$4="",'DATA ENTRY SHEET'!B32=""),"",FALSE)))</f>
        <v/>
      </c>
      <c r="AH23" s="4" t="str">
        <f>IF('DATA ENTRY SHEET'!$U$6="YES",'PROTECTED CALCULATION SHEET'!AG23,IF('DATA ENTRY SHEET'!$U$6="NO",'PROTECTED CALCULATION SHEET'!AF23,IF('DATA ENTRY SHEET'!$U$6="","", FALSE)))</f>
        <v/>
      </c>
      <c r="AI23" s="4" t="str">
        <f t="shared" si="6"/>
        <v/>
      </c>
      <c r="AJ23" s="4" t="str">
        <f t="shared" si="7"/>
        <v/>
      </c>
      <c r="AK23" s="4" t="str">
        <f t="shared" si="8"/>
        <v/>
      </c>
      <c r="AL23" s="4" t="str">
        <f t="shared" si="9"/>
        <v/>
      </c>
      <c r="AM23" s="6" t="e">
        <f t="shared" si="10"/>
        <v>#DIV/0!</v>
      </c>
      <c r="AN23" s="7" t="e">
        <f t="shared" si="11"/>
        <v>#DIV/0!</v>
      </c>
      <c r="AO23" s="7" t="e">
        <f t="shared" si="12"/>
        <v>#DIV/0!</v>
      </c>
      <c r="AP23" s="4" t="e">
        <f t="shared" si="13"/>
        <v>#DIV/0!</v>
      </c>
      <c r="AS23" s="4" t="str">
        <f t="shared" si="14"/>
        <v/>
      </c>
      <c r="AT23" s="4" t="e">
        <f t="shared" si="15"/>
        <v>#DIV/0!</v>
      </c>
      <c r="AU23" s="4" t="str">
        <f t="shared" si="16"/>
        <v/>
      </c>
      <c r="AV23" s="4" t="e">
        <f t="shared" si="17"/>
        <v>#DIV/0!</v>
      </c>
      <c r="AW23" s="4" t="e">
        <f>'DATA ENTRY SHEET'!V31+AT23</f>
        <v>#VALUE!</v>
      </c>
      <c r="AX23" s="4" t="e">
        <f>'DATA ENTRY SHEET'!U31+AV23</f>
        <v>#VALUE!</v>
      </c>
      <c r="AY23" s="4" t="e">
        <f t="shared" si="0"/>
        <v>#VALUE!</v>
      </c>
      <c r="AZ23" s="4" t="e">
        <f t="shared" si="18"/>
        <v>#VALUE!</v>
      </c>
      <c r="BA23" s="4" t="e">
        <f t="shared" si="19"/>
        <v>#VALUE!</v>
      </c>
      <c r="BB23" s="4" t="e">
        <f t="shared" si="20"/>
        <v>#VALUE!</v>
      </c>
      <c r="CF23" s="4" t="str">
        <f t="shared" si="21"/>
        <v/>
      </c>
      <c r="CG23" s="4" t="str">
        <f t="shared" si="22"/>
        <v/>
      </c>
      <c r="CH23" s="4" t="str">
        <f>'DATA ENTRY SHEET'!U32</f>
        <v/>
      </c>
      <c r="CI23" s="4" t="str">
        <f>'DATA ENTRY SHEET'!V32</f>
        <v/>
      </c>
      <c r="CJ23" s="4" t="str">
        <f t="shared" si="23"/>
        <v/>
      </c>
      <c r="CK23" s="4" t="str">
        <f t="shared" si="24"/>
        <v/>
      </c>
    </row>
    <row r="24" spans="1:89" x14ac:dyDescent="0.5">
      <c r="A24" s="4">
        <v>21</v>
      </c>
      <c r="E24" s="4">
        <f t="shared" si="1"/>
        <v>0</v>
      </c>
      <c r="G24" s="4">
        <f>'DATA ENTRY SHEET'!T33</f>
        <v>0</v>
      </c>
      <c r="H24" s="4">
        <f t="shared" si="2"/>
        <v>1</v>
      </c>
      <c r="I24" s="4">
        <f t="shared" si="3"/>
        <v>0</v>
      </c>
      <c r="J24" s="4">
        <f t="shared" si="4"/>
        <v>0</v>
      </c>
      <c r="K24" s="4">
        <f t="shared" si="5"/>
        <v>0</v>
      </c>
      <c r="AF24" s="4" t="str">
        <f>IF(AND($A$54="RIGHT",'DATA ENTRY SHEET'!B33&gt;0),ABS('ANGLE DETERMINATION'!AG23-360),IF(AND($A$54="LEFT",'DATA ENTRY SHEET'!B33&gt;0),'ANGLE DETERMINATION'!AG23,IF(OR('DATA ENTRY SHEET'!$U$4="",'DATA ENTRY SHEET'!B33=""),"",FALSE)))</f>
        <v/>
      </c>
      <c r="AG24" s="4" t="str">
        <f>IF(AND($A$54="RIGHT",'DATA ENTRY SHEET'!B33&gt;0),ABS('ANGLE DETERMINATION'!AG23),IF(AND($A$54="LEFT",'DATA ENTRY SHEET'!B33&gt;0),'ANGLE DETERMINATION'!AG23,IF(OR('DATA ENTRY SHEET'!$U$4="",'DATA ENTRY SHEET'!B33=""),"",FALSE)))</f>
        <v/>
      </c>
      <c r="AH24" s="4" t="str">
        <f>IF('DATA ENTRY SHEET'!$U$6="YES",'PROTECTED CALCULATION SHEET'!AG24,IF('DATA ENTRY SHEET'!$U$6="NO",'PROTECTED CALCULATION SHEET'!AF24,IF('DATA ENTRY SHEET'!$U$6="","", FALSE)))</f>
        <v/>
      </c>
      <c r="AI24" s="4" t="str">
        <f t="shared" si="6"/>
        <v/>
      </c>
      <c r="AJ24" s="4" t="str">
        <f t="shared" si="7"/>
        <v/>
      </c>
      <c r="AK24" s="4" t="str">
        <f t="shared" si="8"/>
        <v/>
      </c>
      <c r="AL24" s="4" t="str">
        <f t="shared" si="9"/>
        <v/>
      </c>
      <c r="AM24" s="6" t="e">
        <f t="shared" si="10"/>
        <v>#DIV/0!</v>
      </c>
      <c r="AN24" s="7" t="e">
        <f t="shared" si="11"/>
        <v>#DIV/0!</v>
      </c>
      <c r="AO24" s="7" t="e">
        <f t="shared" si="12"/>
        <v>#DIV/0!</v>
      </c>
      <c r="AP24" s="4" t="e">
        <f t="shared" si="13"/>
        <v>#DIV/0!</v>
      </c>
      <c r="AS24" s="4" t="str">
        <f t="shared" si="14"/>
        <v/>
      </c>
      <c r="AT24" s="4" t="e">
        <f t="shared" si="15"/>
        <v>#DIV/0!</v>
      </c>
      <c r="AU24" s="4" t="str">
        <f t="shared" si="16"/>
        <v/>
      </c>
      <c r="AV24" s="4" t="e">
        <f t="shared" si="17"/>
        <v>#DIV/0!</v>
      </c>
      <c r="AW24" s="4" t="e">
        <f>'DATA ENTRY SHEET'!V32+AT24</f>
        <v>#VALUE!</v>
      </c>
      <c r="AX24" s="4" t="e">
        <f>'DATA ENTRY SHEET'!U32+AV24</f>
        <v>#VALUE!</v>
      </c>
      <c r="AY24" s="4" t="e">
        <f t="shared" si="0"/>
        <v>#VALUE!</v>
      </c>
      <c r="AZ24" s="4" t="e">
        <f t="shared" si="18"/>
        <v>#VALUE!</v>
      </c>
      <c r="BA24" s="4" t="e">
        <f t="shared" si="19"/>
        <v>#VALUE!</v>
      </c>
      <c r="BB24" s="4" t="e">
        <f t="shared" si="20"/>
        <v>#VALUE!</v>
      </c>
      <c r="CF24" s="4" t="str">
        <f t="shared" si="21"/>
        <v/>
      </c>
      <c r="CG24" s="4" t="str">
        <f t="shared" si="22"/>
        <v/>
      </c>
      <c r="CH24" s="4" t="str">
        <f>'DATA ENTRY SHEET'!U33</f>
        <v/>
      </c>
      <c r="CI24" s="4" t="str">
        <f>'DATA ENTRY SHEET'!V33</f>
        <v/>
      </c>
      <c r="CJ24" s="4" t="str">
        <f t="shared" si="23"/>
        <v/>
      </c>
      <c r="CK24" s="4" t="str">
        <f t="shared" si="24"/>
        <v/>
      </c>
    </row>
    <row r="25" spans="1:89" x14ac:dyDescent="0.5">
      <c r="A25" s="4">
        <v>22</v>
      </c>
      <c r="E25" s="4">
        <f t="shared" si="1"/>
        <v>0</v>
      </c>
      <c r="G25" s="4">
        <f>'DATA ENTRY SHEET'!T34</f>
        <v>0</v>
      </c>
      <c r="H25" s="4">
        <f t="shared" si="2"/>
        <v>1</v>
      </c>
      <c r="I25" s="4">
        <f t="shared" si="3"/>
        <v>0</v>
      </c>
      <c r="J25" s="4">
        <f t="shared" si="4"/>
        <v>0</v>
      </c>
      <c r="K25" s="4">
        <f t="shared" si="5"/>
        <v>0</v>
      </c>
      <c r="AF25" s="4" t="str">
        <f>IF(AND($A$54="RIGHT",'DATA ENTRY SHEET'!B34&gt;0),ABS('ANGLE DETERMINATION'!AG24-360),IF(AND($A$54="LEFT",'DATA ENTRY SHEET'!B34&gt;0),'ANGLE DETERMINATION'!AG24,IF(OR('DATA ENTRY SHEET'!$U$4="",'DATA ENTRY SHEET'!B34=""),"",FALSE)))</f>
        <v/>
      </c>
      <c r="AG25" s="4" t="str">
        <f>IF(AND($A$54="RIGHT",'DATA ENTRY SHEET'!B34&gt;0),ABS('ANGLE DETERMINATION'!AG24),IF(AND($A$54="LEFT",'DATA ENTRY SHEET'!B34&gt;0),'ANGLE DETERMINATION'!AG24,IF(OR('DATA ENTRY SHEET'!$U$4="",'DATA ENTRY SHEET'!B34=""),"",FALSE)))</f>
        <v/>
      </c>
      <c r="AH25" s="4" t="str">
        <f>IF('DATA ENTRY SHEET'!$U$6="YES",'PROTECTED CALCULATION SHEET'!AG25,IF('DATA ENTRY SHEET'!$U$6="NO",'PROTECTED CALCULATION SHEET'!AF25,IF('DATA ENTRY SHEET'!$U$6="","", FALSE)))</f>
        <v/>
      </c>
      <c r="AI25" s="4" t="str">
        <f t="shared" si="6"/>
        <v/>
      </c>
      <c r="AJ25" s="4" t="str">
        <f t="shared" si="7"/>
        <v/>
      </c>
      <c r="AK25" s="4" t="str">
        <f t="shared" si="8"/>
        <v/>
      </c>
      <c r="AL25" s="4" t="str">
        <f t="shared" si="9"/>
        <v/>
      </c>
      <c r="AM25" s="6" t="e">
        <f t="shared" si="10"/>
        <v>#DIV/0!</v>
      </c>
      <c r="AN25" s="7" t="e">
        <f t="shared" si="11"/>
        <v>#DIV/0!</v>
      </c>
      <c r="AO25" s="7" t="e">
        <f t="shared" si="12"/>
        <v>#DIV/0!</v>
      </c>
      <c r="AP25" s="4" t="e">
        <f t="shared" si="13"/>
        <v>#DIV/0!</v>
      </c>
      <c r="AS25" s="4" t="str">
        <f t="shared" si="14"/>
        <v/>
      </c>
      <c r="AT25" s="4" t="e">
        <f t="shared" si="15"/>
        <v>#DIV/0!</v>
      </c>
      <c r="AU25" s="4" t="str">
        <f t="shared" si="16"/>
        <v/>
      </c>
      <c r="AV25" s="4" t="e">
        <f t="shared" si="17"/>
        <v>#DIV/0!</v>
      </c>
      <c r="AW25" s="4" t="e">
        <f>'DATA ENTRY SHEET'!V33+AT25</f>
        <v>#VALUE!</v>
      </c>
      <c r="AX25" s="4" t="e">
        <f>'DATA ENTRY SHEET'!U33+AV25</f>
        <v>#VALUE!</v>
      </c>
      <c r="AY25" s="4" t="e">
        <f t="shared" si="0"/>
        <v>#VALUE!</v>
      </c>
      <c r="AZ25" s="4" t="e">
        <f t="shared" si="18"/>
        <v>#VALUE!</v>
      </c>
      <c r="BA25" s="4" t="e">
        <f t="shared" si="19"/>
        <v>#VALUE!</v>
      </c>
      <c r="BB25" s="4" t="e">
        <f t="shared" si="20"/>
        <v>#VALUE!</v>
      </c>
      <c r="CF25" s="4" t="str">
        <f t="shared" si="21"/>
        <v/>
      </c>
      <c r="CG25" s="4" t="str">
        <f t="shared" si="22"/>
        <v/>
      </c>
      <c r="CH25" s="4" t="str">
        <f>'DATA ENTRY SHEET'!U34</f>
        <v/>
      </c>
      <c r="CI25" s="4" t="str">
        <f>'DATA ENTRY SHEET'!V34</f>
        <v/>
      </c>
      <c r="CJ25" s="4" t="str">
        <f t="shared" si="23"/>
        <v/>
      </c>
      <c r="CK25" s="4" t="str">
        <f t="shared" si="24"/>
        <v/>
      </c>
    </row>
    <row r="26" spans="1:89" x14ac:dyDescent="0.5">
      <c r="A26" s="4">
        <v>23</v>
      </c>
      <c r="E26" s="4">
        <f t="shared" si="1"/>
        <v>0</v>
      </c>
      <c r="G26" s="4">
        <f>'DATA ENTRY SHEET'!T35</f>
        <v>0</v>
      </c>
      <c r="H26" s="4">
        <f t="shared" si="2"/>
        <v>1</v>
      </c>
      <c r="I26" s="4">
        <f t="shared" si="3"/>
        <v>0</v>
      </c>
      <c r="J26" s="4">
        <f t="shared" si="4"/>
        <v>0</v>
      </c>
      <c r="K26" s="4">
        <f t="shared" si="5"/>
        <v>0</v>
      </c>
      <c r="AF26" s="4" t="str">
        <f>IF(AND($A$54="RIGHT",'DATA ENTRY SHEET'!B35&gt;0),ABS('ANGLE DETERMINATION'!AG25-360),IF(AND($A$54="LEFT",'DATA ENTRY SHEET'!B35&gt;0),'ANGLE DETERMINATION'!AG25,IF(OR('DATA ENTRY SHEET'!$U$4="",'DATA ENTRY SHEET'!B35=""),"",FALSE)))</f>
        <v/>
      </c>
      <c r="AG26" s="4" t="str">
        <f>IF(AND($A$54="RIGHT",'DATA ENTRY SHEET'!B35&gt;0),ABS('ANGLE DETERMINATION'!AG25),IF(AND($A$54="LEFT",'DATA ENTRY SHEET'!B35&gt;0),'ANGLE DETERMINATION'!AG25,IF(OR('DATA ENTRY SHEET'!$U$4="",'DATA ENTRY SHEET'!B35=""),"",FALSE)))</f>
        <v/>
      </c>
      <c r="AH26" s="4" t="str">
        <f>IF('DATA ENTRY SHEET'!$U$6="YES",'PROTECTED CALCULATION SHEET'!AG26,IF('DATA ENTRY SHEET'!$U$6="NO",'PROTECTED CALCULATION SHEET'!AF26,IF('DATA ENTRY SHEET'!$U$6="","", FALSE)))</f>
        <v/>
      </c>
      <c r="AI26" s="4" t="str">
        <f t="shared" si="6"/>
        <v/>
      </c>
      <c r="AJ26" s="4" t="str">
        <f t="shared" si="7"/>
        <v/>
      </c>
      <c r="AK26" s="4" t="str">
        <f t="shared" si="8"/>
        <v/>
      </c>
      <c r="AL26" s="4" t="str">
        <f t="shared" si="9"/>
        <v/>
      </c>
      <c r="AM26" s="6" t="e">
        <f t="shared" si="10"/>
        <v>#DIV/0!</v>
      </c>
      <c r="AN26" s="7" t="e">
        <f t="shared" si="11"/>
        <v>#DIV/0!</v>
      </c>
      <c r="AO26" s="7" t="e">
        <f t="shared" si="12"/>
        <v>#DIV/0!</v>
      </c>
      <c r="AP26" s="4" t="e">
        <f t="shared" si="13"/>
        <v>#DIV/0!</v>
      </c>
      <c r="AS26" s="4" t="str">
        <f t="shared" si="14"/>
        <v/>
      </c>
      <c r="AT26" s="4" t="e">
        <f t="shared" si="15"/>
        <v>#DIV/0!</v>
      </c>
      <c r="AU26" s="4" t="str">
        <f t="shared" si="16"/>
        <v/>
      </c>
      <c r="AV26" s="4" t="e">
        <f t="shared" si="17"/>
        <v>#DIV/0!</v>
      </c>
      <c r="AW26" s="4" t="e">
        <f>'DATA ENTRY SHEET'!V34+AT26</f>
        <v>#VALUE!</v>
      </c>
      <c r="AX26" s="4" t="e">
        <f>'DATA ENTRY SHEET'!U34+AV26</f>
        <v>#VALUE!</v>
      </c>
      <c r="AY26" s="4" t="e">
        <f t="shared" si="0"/>
        <v>#VALUE!</v>
      </c>
      <c r="AZ26" s="4" t="e">
        <f t="shared" si="18"/>
        <v>#VALUE!</v>
      </c>
      <c r="BA26" s="4" t="e">
        <f t="shared" si="19"/>
        <v>#VALUE!</v>
      </c>
      <c r="BB26" s="4" t="e">
        <f t="shared" si="20"/>
        <v>#VALUE!</v>
      </c>
      <c r="CF26" s="4" t="str">
        <f t="shared" si="21"/>
        <v/>
      </c>
      <c r="CG26" s="4" t="str">
        <f t="shared" si="22"/>
        <v/>
      </c>
      <c r="CH26" s="4" t="str">
        <f>'DATA ENTRY SHEET'!U35</f>
        <v/>
      </c>
      <c r="CI26" s="4" t="str">
        <f>'DATA ENTRY SHEET'!V35</f>
        <v/>
      </c>
      <c r="CJ26" s="4" t="str">
        <f t="shared" si="23"/>
        <v/>
      </c>
      <c r="CK26" s="4" t="str">
        <f t="shared" si="24"/>
        <v/>
      </c>
    </row>
    <row r="27" spans="1:89" x14ac:dyDescent="0.5">
      <c r="A27" s="4">
        <v>24</v>
      </c>
      <c r="E27" s="4">
        <f t="shared" si="1"/>
        <v>0</v>
      </c>
      <c r="G27" s="4">
        <f>'DATA ENTRY SHEET'!T36</f>
        <v>0</v>
      </c>
      <c r="H27" s="4">
        <f t="shared" si="2"/>
        <v>1</v>
      </c>
      <c r="I27" s="4">
        <f t="shared" si="3"/>
        <v>0</v>
      </c>
      <c r="J27" s="4">
        <f t="shared" si="4"/>
        <v>0</v>
      </c>
      <c r="K27" s="4">
        <f t="shared" si="5"/>
        <v>0</v>
      </c>
      <c r="AF27" s="4" t="str">
        <f>IF(AND($A$54="RIGHT",'DATA ENTRY SHEET'!B36&gt;0),ABS('ANGLE DETERMINATION'!AG26-360),IF(AND($A$54="LEFT",'DATA ENTRY SHEET'!B36&gt;0),'ANGLE DETERMINATION'!AG26,IF(OR('DATA ENTRY SHEET'!$U$4="",'DATA ENTRY SHEET'!B36=""),"",FALSE)))</f>
        <v/>
      </c>
      <c r="AG27" s="4" t="str">
        <f>IF(AND($A$54="RIGHT",'DATA ENTRY SHEET'!B36&gt;0),ABS('ANGLE DETERMINATION'!AG26),IF(AND($A$54="LEFT",'DATA ENTRY SHEET'!B36&gt;0),'ANGLE DETERMINATION'!AG26,IF(OR('DATA ENTRY SHEET'!$U$4="",'DATA ENTRY SHEET'!B36=""),"",FALSE)))</f>
        <v/>
      </c>
      <c r="AH27" s="4" t="str">
        <f>IF('DATA ENTRY SHEET'!$U$6="YES",'PROTECTED CALCULATION SHEET'!AG27,IF('DATA ENTRY SHEET'!$U$6="NO",'PROTECTED CALCULATION SHEET'!AF27,IF('DATA ENTRY SHEET'!$U$6="","", FALSE)))</f>
        <v/>
      </c>
      <c r="AI27" s="4" t="str">
        <f t="shared" si="6"/>
        <v/>
      </c>
      <c r="AJ27" s="4" t="str">
        <f t="shared" si="7"/>
        <v/>
      </c>
      <c r="AK27" s="4" t="str">
        <f t="shared" si="8"/>
        <v/>
      </c>
      <c r="AL27" s="4" t="str">
        <f t="shared" si="9"/>
        <v/>
      </c>
      <c r="AM27" s="6" t="e">
        <f t="shared" si="10"/>
        <v>#DIV/0!</v>
      </c>
      <c r="AN27" s="7" t="e">
        <f t="shared" si="11"/>
        <v>#DIV/0!</v>
      </c>
      <c r="AO27" s="7" t="e">
        <f t="shared" si="12"/>
        <v>#DIV/0!</v>
      </c>
      <c r="AP27" s="4" t="e">
        <f t="shared" si="13"/>
        <v>#DIV/0!</v>
      </c>
      <c r="AS27" s="4" t="str">
        <f t="shared" si="14"/>
        <v/>
      </c>
      <c r="AT27" s="4" t="e">
        <f t="shared" si="15"/>
        <v>#DIV/0!</v>
      </c>
      <c r="AU27" s="4" t="str">
        <f t="shared" si="16"/>
        <v/>
      </c>
      <c r="AV27" s="4" t="e">
        <f t="shared" si="17"/>
        <v>#DIV/0!</v>
      </c>
      <c r="AW27" s="4" t="e">
        <f>'DATA ENTRY SHEET'!V35+AT27</f>
        <v>#VALUE!</v>
      </c>
      <c r="AX27" s="4" t="e">
        <f>'DATA ENTRY SHEET'!U35+AV27</f>
        <v>#VALUE!</v>
      </c>
      <c r="AY27" s="4" t="e">
        <f t="shared" si="0"/>
        <v>#VALUE!</v>
      </c>
      <c r="AZ27" s="4" t="e">
        <f t="shared" si="18"/>
        <v>#VALUE!</v>
      </c>
      <c r="BA27" s="4" t="e">
        <f t="shared" si="19"/>
        <v>#VALUE!</v>
      </c>
      <c r="BB27" s="4" t="e">
        <f t="shared" si="20"/>
        <v>#VALUE!</v>
      </c>
      <c r="CF27" s="4" t="str">
        <f t="shared" si="21"/>
        <v/>
      </c>
      <c r="CG27" s="4" t="str">
        <f t="shared" si="22"/>
        <v/>
      </c>
      <c r="CH27" s="4" t="str">
        <f>'DATA ENTRY SHEET'!U36</f>
        <v/>
      </c>
      <c r="CI27" s="4" t="str">
        <f>'DATA ENTRY SHEET'!V36</f>
        <v/>
      </c>
      <c r="CJ27" s="4" t="str">
        <f t="shared" si="23"/>
        <v/>
      </c>
      <c r="CK27" s="4" t="str">
        <f t="shared" si="24"/>
        <v/>
      </c>
    </row>
    <row r="28" spans="1:89" x14ac:dyDescent="0.5">
      <c r="A28" s="4">
        <v>25</v>
      </c>
      <c r="E28" s="4">
        <f t="shared" si="1"/>
        <v>0</v>
      </c>
      <c r="G28" s="4">
        <f>'DATA ENTRY SHEET'!T37</f>
        <v>0</v>
      </c>
      <c r="H28" s="4">
        <f t="shared" si="2"/>
        <v>1</v>
      </c>
      <c r="I28" s="4">
        <f t="shared" si="3"/>
        <v>0</v>
      </c>
      <c r="J28" s="4">
        <f t="shared" si="4"/>
        <v>0</v>
      </c>
      <c r="K28" s="4">
        <f t="shared" si="5"/>
        <v>0</v>
      </c>
      <c r="AF28" s="4" t="str">
        <f>IF(AND($A$54="RIGHT",'DATA ENTRY SHEET'!B37&gt;0),ABS('ANGLE DETERMINATION'!AG27-360),IF(AND($A$54="LEFT",'DATA ENTRY SHEET'!B37&gt;0),'ANGLE DETERMINATION'!AG27,IF(OR('DATA ENTRY SHEET'!$U$4="",'DATA ENTRY SHEET'!B37=""),"",FALSE)))</f>
        <v/>
      </c>
      <c r="AG28" s="4" t="str">
        <f>IF(AND($A$54="RIGHT",'DATA ENTRY SHEET'!B37&gt;0),ABS('ANGLE DETERMINATION'!AG27),IF(AND($A$54="LEFT",'DATA ENTRY SHEET'!B37&gt;0),'ANGLE DETERMINATION'!AG27,IF(OR('DATA ENTRY SHEET'!$U$4="",'DATA ENTRY SHEET'!B37=""),"",FALSE)))</f>
        <v/>
      </c>
      <c r="AH28" s="4" t="str">
        <f>IF('DATA ENTRY SHEET'!$U$6="YES",'PROTECTED CALCULATION SHEET'!AG28,IF('DATA ENTRY SHEET'!$U$6="NO",'PROTECTED CALCULATION SHEET'!AF28,IF('DATA ENTRY SHEET'!$U$6="","", FALSE)))</f>
        <v/>
      </c>
      <c r="AI28" s="4" t="str">
        <f t="shared" si="6"/>
        <v/>
      </c>
      <c r="AJ28" s="4" t="str">
        <f t="shared" si="7"/>
        <v/>
      </c>
      <c r="AK28" s="4" t="str">
        <f t="shared" si="8"/>
        <v/>
      </c>
      <c r="AL28" s="4" t="str">
        <f t="shared" si="9"/>
        <v/>
      </c>
      <c r="AM28" s="6" t="e">
        <f t="shared" si="10"/>
        <v>#DIV/0!</v>
      </c>
      <c r="AN28" s="7" t="e">
        <f t="shared" si="11"/>
        <v>#DIV/0!</v>
      </c>
      <c r="AO28" s="7" t="e">
        <f t="shared" si="12"/>
        <v>#DIV/0!</v>
      </c>
      <c r="AP28" s="4" t="e">
        <f t="shared" si="13"/>
        <v>#DIV/0!</v>
      </c>
      <c r="AS28" s="4" t="str">
        <f t="shared" si="14"/>
        <v/>
      </c>
      <c r="AT28" s="4" t="e">
        <f t="shared" si="15"/>
        <v>#DIV/0!</v>
      </c>
      <c r="AU28" s="4" t="str">
        <f t="shared" si="16"/>
        <v/>
      </c>
      <c r="AV28" s="4" t="e">
        <f t="shared" si="17"/>
        <v>#DIV/0!</v>
      </c>
      <c r="AW28" s="4" t="e">
        <f>'DATA ENTRY SHEET'!V36+AT28</f>
        <v>#VALUE!</v>
      </c>
      <c r="AX28" s="4" t="e">
        <f>'DATA ENTRY SHEET'!U36+AV28</f>
        <v>#VALUE!</v>
      </c>
      <c r="AY28" s="4" t="e">
        <f t="shared" si="0"/>
        <v>#VALUE!</v>
      </c>
      <c r="AZ28" s="4" t="e">
        <f t="shared" si="18"/>
        <v>#VALUE!</v>
      </c>
      <c r="BA28" s="4" t="e">
        <f t="shared" si="19"/>
        <v>#VALUE!</v>
      </c>
      <c r="BB28" s="4" t="e">
        <f t="shared" si="20"/>
        <v>#VALUE!</v>
      </c>
      <c r="CF28" s="4" t="str">
        <f t="shared" si="21"/>
        <v/>
      </c>
      <c r="CG28" s="4" t="str">
        <f t="shared" si="22"/>
        <v/>
      </c>
      <c r="CH28" s="4" t="str">
        <f>'DATA ENTRY SHEET'!U37</f>
        <v/>
      </c>
      <c r="CI28" s="4" t="str">
        <f>'DATA ENTRY SHEET'!V37</f>
        <v/>
      </c>
      <c r="CJ28" s="4" t="str">
        <f t="shared" si="23"/>
        <v/>
      </c>
      <c r="CK28" s="4" t="str">
        <f t="shared" si="24"/>
        <v/>
      </c>
    </row>
    <row r="29" spans="1:89" x14ac:dyDescent="0.5">
      <c r="A29" s="4">
        <v>26</v>
      </c>
      <c r="E29" s="4">
        <f t="shared" si="1"/>
        <v>0</v>
      </c>
      <c r="G29" s="4">
        <f>'DATA ENTRY SHEET'!T38</f>
        <v>0</v>
      </c>
      <c r="H29" s="4">
        <f t="shared" si="2"/>
        <v>1</v>
      </c>
      <c r="I29" s="4">
        <f t="shared" si="3"/>
        <v>0</v>
      </c>
      <c r="J29" s="4">
        <f t="shared" si="4"/>
        <v>0</v>
      </c>
      <c r="K29" s="4">
        <f t="shared" si="5"/>
        <v>0</v>
      </c>
      <c r="AF29" s="4" t="str">
        <f>IF(AND($A$54="RIGHT",'DATA ENTRY SHEET'!B38&gt;0),ABS('ANGLE DETERMINATION'!AG28-360),IF(AND($A$54="LEFT",'DATA ENTRY SHEET'!B38&gt;0),'ANGLE DETERMINATION'!AG28,IF(OR('DATA ENTRY SHEET'!$U$4="",'DATA ENTRY SHEET'!B38=""),"",FALSE)))</f>
        <v/>
      </c>
      <c r="AG29" s="4" t="str">
        <f>IF(AND($A$54="RIGHT",'DATA ENTRY SHEET'!B38&gt;0),ABS('ANGLE DETERMINATION'!AG28),IF(AND($A$54="LEFT",'DATA ENTRY SHEET'!B38&gt;0),'ANGLE DETERMINATION'!AG28,IF(OR('DATA ENTRY SHEET'!$U$4="",'DATA ENTRY SHEET'!B38=""),"",FALSE)))</f>
        <v/>
      </c>
      <c r="AH29" s="4" t="str">
        <f>IF('DATA ENTRY SHEET'!$U$6="YES",'PROTECTED CALCULATION SHEET'!AG29,IF('DATA ENTRY SHEET'!$U$6="NO",'PROTECTED CALCULATION SHEET'!AF29,IF('DATA ENTRY SHEET'!$U$6="","", FALSE)))</f>
        <v/>
      </c>
      <c r="AI29" s="4" t="str">
        <f t="shared" si="6"/>
        <v/>
      </c>
      <c r="AJ29" s="4" t="str">
        <f t="shared" si="7"/>
        <v/>
      </c>
      <c r="AK29" s="4" t="str">
        <f t="shared" si="8"/>
        <v/>
      </c>
      <c r="AL29" s="4" t="str">
        <f t="shared" si="9"/>
        <v/>
      </c>
      <c r="AM29" s="6" t="e">
        <f t="shared" si="10"/>
        <v>#DIV/0!</v>
      </c>
      <c r="AN29" s="7" t="e">
        <f t="shared" si="11"/>
        <v>#DIV/0!</v>
      </c>
      <c r="AO29" s="7" t="e">
        <f t="shared" si="12"/>
        <v>#DIV/0!</v>
      </c>
      <c r="AP29" s="4" t="e">
        <f t="shared" si="13"/>
        <v>#DIV/0!</v>
      </c>
      <c r="AS29" s="4" t="str">
        <f t="shared" si="14"/>
        <v/>
      </c>
      <c r="AT29" s="4" t="e">
        <f t="shared" si="15"/>
        <v>#DIV/0!</v>
      </c>
      <c r="AU29" s="4" t="str">
        <f t="shared" si="16"/>
        <v/>
      </c>
      <c r="AV29" s="4" t="e">
        <f t="shared" si="17"/>
        <v>#DIV/0!</v>
      </c>
      <c r="AW29" s="4" t="e">
        <f>'DATA ENTRY SHEET'!V37+AT29</f>
        <v>#VALUE!</v>
      </c>
      <c r="AX29" s="4" t="e">
        <f>'DATA ENTRY SHEET'!U37+AV29</f>
        <v>#VALUE!</v>
      </c>
      <c r="AY29" s="4" t="e">
        <f t="shared" si="0"/>
        <v>#VALUE!</v>
      </c>
      <c r="AZ29" s="4" t="e">
        <f t="shared" si="18"/>
        <v>#VALUE!</v>
      </c>
      <c r="BA29" s="4" t="e">
        <f t="shared" si="19"/>
        <v>#VALUE!</v>
      </c>
      <c r="BB29" s="4" t="e">
        <f t="shared" si="20"/>
        <v>#VALUE!</v>
      </c>
      <c r="CF29" s="4" t="str">
        <f t="shared" si="21"/>
        <v/>
      </c>
      <c r="CG29" s="4" t="str">
        <f t="shared" si="22"/>
        <v/>
      </c>
      <c r="CH29" s="4" t="str">
        <f>'DATA ENTRY SHEET'!U38</f>
        <v/>
      </c>
      <c r="CI29" s="4" t="str">
        <f>'DATA ENTRY SHEET'!V38</f>
        <v/>
      </c>
      <c r="CJ29" s="4" t="str">
        <f t="shared" si="23"/>
        <v/>
      </c>
      <c r="CK29" s="4" t="str">
        <f t="shared" si="24"/>
        <v/>
      </c>
    </row>
    <row r="30" spans="1:89" x14ac:dyDescent="0.5">
      <c r="A30" s="4">
        <v>27</v>
      </c>
      <c r="E30" s="4">
        <f t="shared" si="1"/>
        <v>0</v>
      </c>
      <c r="G30" s="4">
        <f>'DATA ENTRY SHEET'!T39</f>
        <v>0</v>
      </c>
      <c r="H30" s="4">
        <f t="shared" si="2"/>
        <v>1</v>
      </c>
      <c r="I30" s="4">
        <f t="shared" si="3"/>
        <v>0</v>
      </c>
      <c r="J30" s="4">
        <f t="shared" si="4"/>
        <v>0</v>
      </c>
      <c r="K30" s="4">
        <f t="shared" si="5"/>
        <v>0</v>
      </c>
      <c r="AF30" s="4" t="str">
        <f>IF(AND($A$54="RIGHT",'DATA ENTRY SHEET'!B39&gt;0),ABS('ANGLE DETERMINATION'!AG29-360),IF(AND($A$54="LEFT",'DATA ENTRY SHEET'!B39&gt;0),'ANGLE DETERMINATION'!AG29,IF(OR('DATA ENTRY SHEET'!$U$4="",'DATA ENTRY SHEET'!B39=""),"",FALSE)))</f>
        <v/>
      </c>
      <c r="AG30" s="4" t="str">
        <f>IF(AND($A$54="RIGHT",'DATA ENTRY SHEET'!B39&gt;0),ABS('ANGLE DETERMINATION'!AG29),IF(AND($A$54="LEFT",'DATA ENTRY SHEET'!B39&gt;0),'ANGLE DETERMINATION'!AG29,IF(OR('DATA ENTRY SHEET'!$U$4="",'DATA ENTRY SHEET'!B39=""),"",FALSE)))</f>
        <v/>
      </c>
      <c r="AH30" s="4" t="str">
        <f>IF('DATA ENTRY SHEET'!$U$6="YES",'PROTECTED CALCULATION SHEET'!AG30,IF('DATA ENTRY SHEET'!$U$6="NO",'PROTECTED CALCULATION SHEET'!AF30,IF('DATA ENTRY SHEET'!$U$6="","", FALSE)))</f>
        <v/>
      </c>
      <c r="AI30" s="4" t="str">
        <f t="shared" si="6"/>
        <v/>
      </c>
      <c r="AJ30" s="4" t="str">
        <f t="shared" si="7"/>
        <v/>
      </c>
      <c r="AK30" s="4" t="str">
        <f t="shared" si="8"/>
        <v/>
      </c>
      <c r="AL30" s="4" t="str">
        <f t="shared" si="9"/>
        <v/>
      </c>
      <c r="AM30" s="6" t="e">
        <f t="shared" si="10"/>
        <v>#DIV/0!</v>
      </c>
      <c r="AN30" s="7" t="e">
        <f t="shared" si="11"/>
        <v>#DIV/0!</v>
      </c>
      <c r="AO30" s="7" t="e">
        <f t="shared" si="12"/>
        <v>#DIV/0!</v>
      </c>
      <c r="AP30" s="4" t="e">
        <f t="shared" si="13"/>
        <v>#DIV/0!</v>
      </c>
      <c r="AS30" s="4" t="str">
        <f t="shared" si="14"/>
        <v/>
      </c>
      <c r="AT30" s="4" t="e">
        <f t="shared" si="15"/>
        <v>#DIV/0!</v>
      </c>
      <c r="AU30" s="4" t="str">
        <f t="shared" si="16"/>
        <v/>
      </c>
      <c r="AV30" s="4" t="e">
        <f t="shared" si="17"/>
        <v>#DIV/0!</v>
      </c>
      <c r="AW30" s="4" t="e">
        <f>'DATA ENTRY SHEET'!V38+AT30</f>
        <v>#VALUE!</v>
      </c>
      <c r="AX30" s="4" t="e">
        <f>'DATA ENTRY SHEET'!U38+AV30</f>
        <v>#VALUE!</v>
      </c>
      <c r="AY30" s="4" t="e">
        <f t="shared" si="0"/>
        <v>#VALUE!</v>
      </c>
      <c r="AZ30" s="4" t="e">
        <f t="shared" si="18"/>
        <v>#VALUE!</v>
      </c>
      <c r="BA30" s="4" t="e">
        <f t="shared" si="19"/>
        <v>#VALUE!</v>
      </c>
      <c r="BB30" s="4" t="e">
        <f t="shared" si="20"/>
        <v>#VALUE!</v>
      </c>
      <c r="CF30" s="4" t="str">
        <f t="shared" si="21"/>
        <v/>
      </c>
      <c r="CG30" s="4" t="str">
        <f t="shared" si="22"/>
        <v/>
      </c>
      <c r="CH30" s="4" t="str">
        <f>'DATA ENTRY SHEET'!U39</f>
        <v/>
      </c>
      <c r="CI30" s="4" t="str">
        <f>'DATA ENTRY SHEET'!V39</f>
        <v/>
      </c>
      <c r="CJ30" s="4" t="str">
        <f t="shared" si="23"/>
        <v/>
      </c>
      <c r="CK30" s="4" t="str">
        <f t="shared" si="24"/>
        <v/>
      </c>
    </row>
    <row r="31" spans="1:89" x14ac:dyDescent="0.5">
      <c r="A31" s="4">
        <v>28</v>
      </c>
      <c r="E31" s="4">
        <f t="shared" si="1"/>
        <v>0</v>
      </c>
      <c r="G31" s="4">
        <f>'DATA ENTRY SHEET'!T40</f>
        <v>0</v>
      </c>
      <c r="H31" s="4">
        <f t="shared" si="2"/>
        <v>1</v>
      </c>
      <c r="I31" s="4">
        <f t="shared" si="3"/>
        <v>0</v>
      </c>
      <c r="J31" s="4">
        <f t="shared" si="4"/>
        <v>0</v>
      </c>
      <c r="K31" s="4">
        <f t="shared" si="5"/>
        <v>0</v>
      </c>
      <c r="AF31" s="4" t="str">
        <f>IF(AND($A$54="RIGHT",'DATA ENTRY SHEET'!B40&gt;0),ABS('ANGLE DETERMINATION'!AG30-360),IF(AND($A$54="LEFT",'DATA ENTRY SHEET'!B40&gt;0),'ANGLE DETERMINATION'!AG30,IF(OR('DATA ENTRY SHEET'!$U$4="",'DATA ENTRY SHEET'!B40=""),"",FALSE)))</f>
        <v/>
      </c>
      <c r="AG31" s="4" t="str">
        <f>IF(AND($A$54="RIGHT",'DATA ENTRY SHEET'!B40&gt;0),ABS('ANGLE DETERMINATION'!AG30),IF(AND($A$54="LEFT",'DATA ENTRY SHEET'!B40&gt;0),'ANGLE DETERMINATION'!AG30,IF(OR('DATA ENTRY SHEET'!$U$4="",'DATA ENTRY SHEET'!B40=""),"",FALSE)))</f>
        <v/>
      </c>
      <c r="AH31" s="4" t="str">
        <f>IF('DATA ENTRY SHEET'!$U$6="YES",'PROTECTED CALCULATION SHEET'!AG31,IF('DATA ENTRY SHEET'!$U$6="NO",'PROTECTED CALCULATION SHEET'!AF31,IF('DATA ENTRY SHEET'!$U$6="","", FALSE)))</f>
        <v/>
      </c>
      <c r="AI31" s="4" t="str">
        <f t="shared" si="6"/>
        <v/>
      </c>
      <c r="AJ31" s="4" t="str">
        <f t="shared" si="7"/>
        <v/>
      </c>
      <c r="AK31" s="4" t="str">
        <f t="shared" si="8"/>
        <v/>
      </c>
      <c r="AL31" s="4" t="str">
        <f t="shared" si="9"/>
        <v/>
      </c>
      <c r="AM31" s="6" t="e">
        <f t="shared" si="10"/>
        <v>#DIV/0!</v>
      </c>
      <c r="AN31" s="7" t="e">
        <f t="shared" si="11"/>
        <v>#DIV/0!</v>
      </c>
      <c r="AO31" s="7" t="e">
        <f t="shared" si="12"/>
        <v>#DIV/0!</v>
      </c>
      <c r="AP31" s="4" t="e">
        <f t="shared" si="13"/>
        <v>#DIV/0!</v>
      </c>
      <c r="AS31" s="4" t="str">
        <f t="shared" si="14"/>
        <v/>
      </c>
      <c r="AT31" s="4" t="e">
        <f t="shared" si="15"/>
        <v>#DIV/0!</v>
      </c>
      <c r="AU31" s="4" t="str">
        <f t="shared" si="16"/>
        <v/>
      </c>
      <c r="AV31" s="4" t="e">
        <f t="shared" si="17"/>
        <v>#DIV/0!</v>
      </c>
      <c r="AW31" s="4" t="e">
        <f>'DATA ENTRY SHEET'!V39+AT31</f>
        <v>#VALUE!</v>
      </c>
      <c r="AX31" s="4" t="e">
        <f>'DATA ENTRY SHEET'!U39+AV31</f>
        <v>#VALUE!</v>
      </c>
      <c r="AY31" s="4" t="e">
        <f t="shared" si="0"/>
        <v>#VALUE!</v>
      </c>
      <c r="AZ31" s="4" t="e">
        <f t="shared" si="18"/>
        <v>#VALUE!</v>
      </c>
      <c r="BA31" s="4" t="e">
        <f t="shared" si="19"/>
        <v>#VALUE!</v>
      </c>
      <c r="BB31" s="4" t="e">
        <f t="shared" si="20"/>
        <v>#VALUE!</v>
      </c>
      <c r="CF31" s="4" t="str">
        <f t="shared" si="21"/>
        <v/>
      </c>
      <c r="CG31" s="4" t="str">
        <f t="shared" si="22"/>
        <v/>
      </c>
      <c r="CH31" s="4" t="str">
        <f>'DATA ENTRY SHEET'!U40</f>
        <v/>
      </c>
      <c r="CI31" s="4" t="str">
        <f>'DATA ENTRY SHEET'!V40</f>
        <v/>
      </c>
      <c r="CJ31" s="4" t="str">
        <f t="shared" si="23"/>
        <v/>
      </c>
      <c r="CK31" s="4" t="str">
        <f t="shared" si="24"/>
        <v/>
      </c>
    </row>
    <row r="32" spans="1:89" x14ac:dyDescent="0.5">
      <c r="A32" s="4">
        <v>29</v>
      </c>
      <c r="E32" s="4">
        <f t="shared" si="1"/>
        <v>0</v>
      </c>
      <c r="G32" s="4">
        <f>'DATA ENTRY SHEET'!T41</f>
        <v>0</v>
      </c>
      <c r="H32" s="4">
        <f t="shared" si="2"/>
        <v>1</v>
      </c>
      <c r="I32" s="4">
        <f t="shared" si="3"/>
        <v>0</v>
      </c>
      <c r="J32" s="4">
        <f t="shared" si="4"/>
        <v>0</v>
      </c>
      <c r="K32" s="4">
        <f t="shared" si="5"/>
        <v>0</v>
      </c>
      <c r="AF32" s="4" t="str">
        <f>IF(AND($A$54="RIGHT",'DATA ENTRY SHEET'!B41&gt;0),ABS('ANGLE DETERMINATION'!AG31-360),IF(AND($A$54="LEFT",'DATA ENTRY SHEET'!B41&gt;0),'ANGLE DETERMINATION'!AG31,IF(OR('DATA ENTRY SHEET'!$U$4="",'DATA ENTRY SHEET'!B41=""),"",FALSE)))</f>
        <v/>
      </c>
      <c r="AG32" s="4" t="str">
        <f>IF(AND($A$54="RIGHT",'DATA ENTRY SHEET'!B41&gt;0),ABS('ANGLE DETERMINATION'!AG31),IF(AND($A$54="LEFT",'DATA ENTRY SHEET'!B41&gt;0),'ANGLE DETERMINATION'!AG31,IF(OR('DATA ENTRY SHEET'!$U$4="",'DATA ENTRY SHEET'!B41=""),"",FALSE)))</f>
        <v/>
      </c>
      <c r="AH32" s="4" t="str">
        <f>IF('DATA ENTRY SHEET'!$U$6="YES",'PROTECTED CALCULATION SHEET'!AG32,IF('DATA ENTRY SHEET'!$U$6="NO",'PROTECTED CALCULATION SHEET'!AF32,IF('DATA ENTRY SHEET'!$U$6="","", FALSE)))</f>
        <v/>
      </c>
      <c r="AI32" s="4" t="str">
        <f t="shared" si="6"/>
        <v/>
      </c>
      <c r="AJ32" s="4" t="str">
        <f t="shared" si="7"/>
        <v/>
      </c>
      <c r="AK32" s="4" t="str">
        <f t="shared" si="8"/>
        <v/>
      </c>
      <c r="AL32" s="4" t="str">
        <f t="shared" si="9"/>
        <v/>
      </c>
      <c r="AM32" s="6" t="e">
        <f t="shared" si="10"/>
        <v>#DIV/0!</v>
      </c>
      <c r="AN32" s="7" t="e">
        <f t="shared" si="11"/>
        <v>#DIV/0!</v>
      </c>
      <c r="AO32" s="7" t="e">
        <f t="shared" si="12"/>
        <v>#DIV/0!</v>
      </c>
      <c r="AP32" s="4" t="e">
        <f t="shared" si="13"/>
        <v>#DIV/0!</v>
      </c>
      <c r="AS32" s="4" t="str">
        <f t="shared" si="14"/>
        <v/>
      </c>
      <c r="AT32" s="4" t="e">
        <f t="shared" si="15"/>
        <v>#DIV/0!</v>
      </c>
      <c r="AU32" s="4" t="str">
        <f t="shared" si="16"/>
        <v/>
      </c>
      <c r="AV32" s="4" t="e">
        <f t="shared" si="17"/>
        <v>#DIV/0!</v>
      </c>
      <c r="AW32" s="4" t="e">
        <f>'DATA ENTRY SHEET'!V40+AT32</f>
        <v>#VALUE!</v>
      </c>
      <c r="AX32" s="4" t="e">
        <f>'DATA ENTRY SHEET'!U40+AV32</f>
        <v>#VALUE!</v>
      </c>
      <c r="AY32" s="4" t="e">
        <f t="shared" si="0"/>
        <v>#VALUE!</v>
      </c>
      <c r="AZ32" s="4" t="e">
        <f t="shared" si="18"/>
        <v>#VALUE!</v>
      </c>
      <c r="BA32" s="4" t="e">
        <f t="shared" si="19"/>
        <v>#VALUE!</v>
      </c>
      <c r="BB32" s="4" t="e">
        <f t="shared" si="20"/>
        <v>#VALUE!</v>
      </c>
      <c r="CF32" s="4" t="str">
        <f t="shared" si="21"/>
        <v/>
      </c>
      <c r="CG32" s="4" t="str">
        <f t="shared" si="22"/>
        <v/>
      </c>
      <c r="CH32" s="4" t="str">
        <f>'DATA ENTRY SHEET'!U41</f>
        <v/>
      </c>
      <c r="CI32" s="4" t="str">
        <f>'DATA ENTRY SHEET'!V41</f>
        <v/>
      </c>
      <c r="CJ32" s="4" t="str">
        <f t="shared" si="23"/>
        <v/>
      </c>
      <c r="CK32" s="4" t="str">
        <f t="shared" si="24"/>
        <v/>
      </c>
    </row>
    <row r="33" spans="1:89" x14ac:dyDescent="0.5">
      <c r="A33" s="4">
        <v>30</v>
      </c>
      <c r="E33" s="4">
        <f t="shared" si="1"/>
        <v>0</v>
      </c>
      <c r="G33" s="4">
        <f>'DATA ENTRY SHEET'!T42</f>
        <v>0</v>
      </c>
      <c r="H33" s="4">
        <f t="shared" si="2"/>
        <v>1</v>
      </c>
      <c r="I33" s="4">
        <f t="shared" si="3"/>
        <v>0</v>
      </c>
      <c r="J33" s="4">
        <f t="shared" si="4"/>
        <v>0</v>
      </c>
      <c r="K33" s="4">
        <f t="shared" si="5"/>
        <v>0</v>
      </c>
      <c r="AF33" s="4" t="str">
        <f>IF(AND($A$54="RIGHT",'DATA ENTRY SHEET'!B42&gt;0),ABS('ANGLE DETERMINATION'!AG32-360),IF(AND($A$54="LEFT",'DATA ENTRY SHEET'!B42&gt;0),'ANGLE DETERMINATION'!AG32,IF(OR('DATA ENTRY SHEET'!$U$4="",'DATA ENTRY SHEET'!B42=""),"",FALSE)))</f>
        <v/>
      </c>
      <c r="AG33" s="4" t="str">
        <f>IF(AND($A$54="RIGHT",'DATA ENTRY SHEET'!B42&gt;0),ABS('ANGLE DETERMINATION'!AG32),IF(AND($A$54="LEFT",'DATA ENTRY SHEET'!B42&gt;0),'ANGLE DETERMINATION'!AG32,IF(OR('DATA ENTRY SHEET'!$U$4="",'DATA ENTRY SHEET'!B42=""),"",FALSE)))</f>
        <v/>
      </c>
      <c r="AH33" s="4" t="str">
        <f>IF('DATA ENTRY SHEET'!$U$6="YES",'PROTECTED CALCULATION SHEET'!AG33,IF('DATA ENTRY SHEET'!$U$6="NO",'PROTECTED CALCULATION SHEET'!AF33,IF('DATA ENTRY SHEET'!$U$6="","", FALSE)))</f>
        <v/>
      </c>
      <c r="AI33" s="4" t="str">
        <f t="shared" si="6"/>
        <v/>
      </c>
      <c r="AJ33" s="4" t="str">
        <f t="shared" si="7"/>
        <v/>
      </c>
      <c r="AK33" s="4" t="str">
        <f t="shared" si="8"/>
        <v/>
      </c>
      <c r="AL33" s="4" t="str">
        <f t="shared" si="9"/>
        <v/>
      </c>
      <c r="AM33" s="6" t="e">
        <f t="shared" si="10"/>
        <v>#DIV/0!</v>
      </c>
      <c r="AN33" s="7" t="e">
        <f t="shared" si="11"/>
        <v>#DIV/0!</v>
      </c>
      <c r="AO33" s="7" t="e">
        <f t="shared" si="12"/>
        <v>#DIV/0!</v>
      </c>
      <c r="AP33" s="4" t="e">
        <f t="shared" si="13"/>
        <v>#DIV/0!</v>
      </c>
      <c r="AS33" s="4" t="str">
        <f t="shared" si="14"/>
        <v/>
      </c>
      <c r="AT33" s="4" t="e">
        <f t="shared" si="15"/>
        <v>#DIV/0!</v>
      </c>
      <c r="AU33" s="4" t="str">
        <f t="shared" si="16"/>
        <v/>
      </c>
      <c r="AV33" s="4" t="e">
        <f t="shared" si="17"/>
        <v>#DIV/0!</v>
      </c>
      <c r="AW33" s="4" t="e">
        <f>'DATA ENTRY SHEET'!V41+AT33</f>
        <v>#VALUE!</v>
      </c>
      <c r="AX33" s="4" t="e">
        <f>'DATA ENTRY SHEET'!U41+AV33</f>
        <v>#VALUE!</v>
      </c>
      <c r="AY33" s="4" t="e">
        <f t="shared" si="0"/>
        <v>#VALUE!</v>
      </c>
      <c r="AZ33" s="4" t="e">
        <f t="shared" si="18"/>
        <v>#VALUE!</v>
      </c>
      <c r="BA33" s="4" t="e">
        <f t="shared" si="19"/>
        <v>#VALUE!</v>
      </c>
      <c r="BB33" s="4" t="e">
        <f t="shared" si="20"/>
        <v>#VALUE!</v>
      </c>
      <c r="CF33" s="4" t="str">
        <f t="shared" si="21"/>
        <v/>
      </c>
      <c r="CG33" s="4" t="str">
        <f t="shared" si="22"/>
        <v/>
      </c>
      <c r="CH33" s="4" t="str">
        <f>'DATA ENTRY SHEET'!U42</f>
        <v/>
      </c>
      <c r="CI33" s="4" t="str">
        <f>'DATA ENTRY SHEET'!V42</f>
        <v/>
      </c>
      <c r="CJ33" s="4" t="str">
        <f t="shared" si="23"/>
        <v/>
      </c>
      <c r="CK33" s="4" t="str">
        <f t="shared" si="24"/>
        <v/>
      </c>
    </row>
    <row r="34" spans="1:89" x14ac:dyDescent="0.5">
      <c r="A34" s="4">
        <v>31</v>
      </c>
      <c r="E34" s="4">
        <f t="shared" si="1"/>
        <v>0</v>
      </c>
      <c r="G34" s="4">
        <f>'DATA ENTRY SHEET'!T43</f>
        <v>0</v>
      </c>
      <c r="H34" s="4">
        <f t="shared" si="2"/>
        <v>1</v>
      </c>
      <c r="I34" s="4">
        <f t="shared" si="3"/>
        <v>0</v>
      </c>
      <c r="J34" s="4">
        <f t="shared" si="4"/>
        <v>0</v>
      </c>
      <c r="K34" s="4">
        <f t="shared" si="5"/>
        <v>0</v>
      </c>
      <c r="AF34" s="4" t="str">
        <f>IF(AND($A$54="RIGHT",'DATA ENTRY SHEET'!B43&gt;0),ABS('ANGLE DETERMINATION'!AG33-360),IF(AND($A$54="LEFT",'DATA ENTRY SHEET'!B43&gt;0),'ANGLE DETERMINATION'!AG33,IF(OR('DATA ENTRY SHEET'!$U$4="",'DATA ENTRY SHEET'!B43=""),"",FALSE)))</f>
        <v/>
      </c>
      <c r="AG34" s="4" t="str">
        <f>IF(AND($A$54="RIGHT",'DATA ENTRY SHEET'!B43&gt;0),ABS('ANGLE DETERMINATION'!AG33),IF(AND($A$54="LEFT",'DATA ENTRY SHEET'!B43&gt;0),'ANGLE DETERMINATION'!AG33,IF(OR('DATA ENTRY SHEET'!$U$4="",'DATA ENTRY SHEET'!B43=""),"",FALSE)))</f>
        <v/>
      </c>
      <c r="AH34" s="4" t="str">
        <f>IF('DATA ENTRY SHEET'!$U$6="YES",'PROTECTED CALCULATION SHEET'!AG34,IF('DATA ENTRY SHEET'!$U$6="NO",'PROTECTED CALCULATION SHEET'!AF34,IF('DATA ENTRY SHEET'!$U$6="","", FALSE)))</f>
        <v/>
      </c>
      <c r="AI34" s="4" t="str">
        <f t="shared" si="6"/>
        <v/>
      </c>
      <c r="AJ34" s="4" t="str">
        <f t="shared" si="7"/>
        <v/>
      </c>
      <c r="AK34" s="4" t="str">
        <f t="shared" si="8"/>
        <v/>
      </c>
      <c r="AL34" s="4" t="str">
        <f t="shared" si="9"/>
        <v/>
      </c>
      <c r="AM34" s="6" t="e">
        <f t="shared" si="10"/>
        <v>#DIV/0!</v>
      </c>
      <c r="AN34" s="7" t="e">
        <f t="shared" si="11"/>
        <v>#DIV/0!</v>
      </c>
      <c r="AO34" s="7" t="e">
        <f t="shared" si="12"/>
        <v>#DIV/0!</v>
      </c>
      <c r="AP34" s="4" t="e">
        <f t="shared" si="13"/>
        <v>#DIV/0!</v>
      </c>
      <c r="AS34" s="4" t="str">
        <f t="shared" si="14"/>
        <v/>
      </c>
      <c r="AT34" s="4" t="e">
        <f t="shared" si="15"/>
        <v>#DIV/0!</v>
      </c>
      <c r="AU34" s="4" t="str">
        <f t="shared" si="16"/>
        <v/>
      </c>
      <c r="AV34" s="4" t="e">
        <f t="shared" si="17"/>
        <v>#DIV/0!</v>
      </c>
      <c r="AW34" s="4" t="e">
        <f>'DATA ENTRY SHEET'!V42+AT34</f>
        <v>#VALUE!</v>
      </c>
      <c r="AX34" s="4" t="e">
        <f>'DATA ENTRY SHEET'!U42+AV34</f>
        <v>#VALUE!</v>
      </c>
      <c r="AY34" s="4" t="e">
        <f t="shared" si="0"/>
        <v>#VALUE!</v>
      </c>
      <c r="AZ34" s="4" t="e">
        <f t="shared" si="18"/>
        <v>#VALUE!</v>
      </c>
      <c r="BA34" s="4" t="e">
        <f t="shared" si="19"/>
        <v>#VALUE!</v>
      </c>
      <c r="BB34" s="4" t="e">
        <f t="shared" si="20"/>
        <v>#VALUE!</v>
      </c>
      <c r="CF34" s="4" t="str">
        <f t="shared" si="21"/>
        <v/>
      </c>
      <c r="CG34" s="4" t="str">
        <f t="shared" si="22"/>
        <v/>
      </c>
      <c r="CH34" s="4" t="str">
        <f>'DATA ENTRY SHEET'!U43</f>
        <v/>
      </c>
      <c r="CI34" s="4" t="str">
        <f>'DATA ENTRY SHEET'!V43</f>
        <v/>
      </c>
      <c r="CJ34" s="4" t="str">
        <f t="shared" si="23"/>
        <v/>
      </c>
      <c r="CK34" s="4" t="str">
        <f t="shared" si="24"/>
        <v/>
      </c>
    </row>
    <row r="35" spans="1:89" x14ac:dyDescent="0.5">
      <c r="A35" s="4">
        <v>32</v>
      </c>
      <c r="E35" s="4">
        <f t="shared" si="1"/>
        <v>0</v>
      </c>
      <c r="G35" s="4">
        <f>'DATA ENTRY SHEET'!T44</f>
        <v>0</v>
      </c>
      <c r="H35" s="4">
        <f t="shared" si="2"/>
        <v>1</v>
      </c>
      <c r="I35" s="4">
        <f t="shared" si="3"/>
        <v>0</v>
      </c>
      <c r="J35" s="4">
        <f t="shared" si="4"/>
        <v>0</v>
      </c>
      <c r="K35" s="4">
        <f t="shared" si="5"/>
        <v>0</v>
      </c>
      <c r="AF35" s="4" t="str">
        <f>IF(AND($A$54="RIGHT",'DATA ENTRY SHEET'!B44&gt;0),ABS('ANGLE DETERMINATION'!AG34-360),IF(AND($A$54="LEFT",'DATA ENTRY SHEET'!B44&gt;0),'ANGLE DETERMINATION'!AG34,IF(OR('DATA ENTRY SHEET'!$U$4="",'DATA ENTRY SHEET'!B44=""),"",FALSE)))</f>
        <v/>
      </c>
      <c r="AG35" s="4" t="str">
        <f>IF(AND($A$54="RIGHT",'DATA ENTRY SHEET'!B44&gt;0),ABS('ANGLE DETERMINATION'!AG34),IF(AND($A$54="LEFT",'DATA ENTRY SHEET'!B44&gt;0),'ANGLE DETERMINATION'!AG34,IF(OR('DATA ENTRY SHEET'!$U$4="",'DATA ENTRY SHEET'!B44=""),"",FALSE)))</f>
        <v/>
      </c>
      <c r="AH35" s="4" t="str">
        <f>IF('DATA ENTRY SHEET'!$U$6="YES",'PROTECTED CALCULATION SHEET'!AG35,IF('DATA ENTRY SHEET'!$U$6="NO",'PROTECTED CALCULATION SHEET'!AF35,IF('DATA ENTRY SHEET'!$U$6="","", FALSE)))</f>
        <v/>
      </c>
      <c r="AI35" s="4" t="str">
        <f t="shared" si="6"/>
        <v/>
      </c>
      <c r="AJ35" s="4" t="str">
        <f t="shared" si="7"/>
        <v/>
      </c>
      <c r="AK35" s="4" t="str">
        <f t="shared" si="8"/>
        <v/>
      </c>
      <c r="AL35" s="4" t="str">
        <f t="shared" si="9"/>
        <v/>
      </c>
      <c r="AM35" s="6" t="e">
        <f t="shared" si="10"/>
        <v>#DIV/0!</v>
      </c>
      <c r="AN35" s="7" t="e">
        <f t="shared" si="11"/>
        <v>#DIV/0!</v>
      </c>
      <c r="AO35" s="7" t="e">
        <f t="shared" si="12"/>
        <v>#DIV/0!</v>
      </c>
      <c r="AP35" s="4" t="e">
        <f t="shared" si="13"/>
        <v>#DIV/0!</v>
      </c>
      <c r="AS35" s="4" t="str">
        <f t="shared" si="14"/>
        <v/>
      </c>
      <c r="AT35" s="4" t="e">
        <f t="shared" si="15"/>
        <v>#DIV/0!</v>
      </c>
      <c r="AU35" s="4" t="str">
        <f t="shared" si="16"/>
        <v/>
      </c>
      <c r="AV35" s="4" t="e">
        <f t="shared" si="17"/>
        <v>#DIV/0!</v>
      </c>
      <c r="AW35" s="4" t="e">
        <f>'DATA ENTRY SHEET'!V43+AT35</f>
        <v>#VALUE!</v>
      </c>
      <c r="AX35" s="4" t="e">
        <f>'DATA ENTRY SHEET'!U43+AV35</f>
        <v>#VALUE!</v>
      </c>
      <c r="AY35" s="4" t="e">
        <f t="shared" si="0"/>
        <v>#VALUE!</v>
      </c>
      <c r="AZ35" s="4" t="e">
        <f t="shared" si="18"/>
        <v>#VALUE!</v>
      </c>
      <c r="BA35" s="4" t="e">
        <f t="shared" si="19"/>
        <v>#VALUE!</v>
      </c>
      <c r="BB35" s="4" t="e">
        <f t="shared" si="20"/>
        <v>#VALUE!</v>
      </c>
      <c r="CF35" s="4" t="str">
        <f t="shared" si="21"/>
        <v/>
      </c>
      <c r="CG35" s="4" t="str">
        <f t="shared" si="22"/>
        <v/>
      </c>
      <c r="CH35" s="4" t="str">
        <f>'DATA ENTRY SHEET'!U44</f>
        <v/>
      </c>
      <c r="CI35" s="4" t="str">
        <f>'DATA ENTRY SHEET'!V44</f>
        <v/>
      </c>
      <c r="CJ35" s="4" t="str">
        <f t="shared" si="23"/>
        <v/>
      </c>
      <c r="CK35" s="4" t="str">
        <f t="shared" si="24"/>
        <v/>
      </c>
    </row>
    <row r="36" spans="1:89" x14ac:dyDescent="0.5">
      <c r="A36" s="4">
        <v>33</v>
      </c>
      <c r="E36" s="4">
        <f t="shared" si="1"/>
        <v>0</v>
      </c>
      <c r="G36" s="4">
        <f>'DATA ENTRY SHEET'!T45</f>
        <v>0</v>
      </c>
      <c r="H36" s="4">
        <f t="shared" si="2"/>
        <v>1</v>
      </c>
      <c r="I36" s="4">
        <f t="shared" si="3"/>
        <v>0</v>
      </c>
      <c r="J36" s="4">
        <f t="shared" si="4"/>
        <v>0</v>
      </c>
      <c r="K36" s="4">
        <f t="shared" si="5"/>
        <v>0</v>
      </c>
      <c r="AF36" s="4" t="str">
        <f>IF(AND($A$54="RIGHT",'DATA ENTRY SHEET'!B45&gt;0),ABS('ANGLE DETERMINATION'!AG35-360),IF(AND($A$54="LEFT",'DATA ENTRY SHEET'!B45&gt;0),'ANGLE DETERMINATION'!AG35,IF(OR('DATA ENTRY SHEET'!$U$4="",'DATA ENTRY SHEET'!B45=""),"",FALSE)))</f>
        <v/>
      </c>
      <c r="AG36" s="4" t="str">
        <f>IF(AND($A$54="RIGHT",'DATA ENTRY SHEET'!B45&gt;0),ABS('ANGLE DETERMINATION'!AG35),IF(AND($A$54="LEFT",'DATA ENTRY SHEET'!B45&gt;0),'ANGLE DETERMINATION'!AG35,IF(OR('DATA ENTRY SHEET'!$U$4="",'DATA ENTRY SHEET'!B45=""),"",FALSE)))</f>
        <v/>
      </c>
      <c r="AH36" s="4" t="str">
        <f>IF('DATA ENTRY SHEET'!$U$6="YES",'PROTECTED CALCULATION SHEET'!AG36,IF('DATA ENTRY SHEET'!$U$6="NO",'PROTECTED CALCULATION SHEET'!AF36,IF('DATA ENTRY SHEET'!$U$6="","", FALSE)))</f>
        <v/>
      </c>
      <c r="AI36" s="4" t="str">
        <f t="shared" si="6"/>
        <v/>
      </c>
      <c r="AJ36" s="4" t="str">
        <f t="shared" si="7"/>
        <v/>
      </c>
      <c r="AK36" s="4" t="str">
        <f t="shared" si="8"/>
        <v/>
      </c>
      <c r="AL36" s="4" t="str">
        <f t="shared" si="9"/>
        <v/>
      </c>
      <c r="AM36" s="6" t="e">
        <f t="shared" si="10"/>
        <v>#DIV/0!</v>
      </c>
      <c r="AN36" s="7" t="e">
        <f t="shared" si="11"/>
        <v>#DIV/0!</v>
      </c>
      <c r="AO36" s="7" t="e">
        <f t="shared" si="12"/>
        <v>#DIV/0!</v>
      </c>
      <c r="AP36" s="4" t="e">
        <f t="shared" si="13"/>
        <v>#DIV/0!</v>
      </c>
      <c r="AS36" s="4" t="str">
        <f t="shared" si="14"/>
        <v/>
      </c>
      <c r="AT36" s="4" t="e">
        <f t="shared" si="15"/>
        <v>#DIV/0!</v>
      </c>
      <c r="AU36" s="4" t="str">
        <f t="shared" si="16"/>
        <v/>
      </c>
      <c r="AV36" s="4" t="e">
        <f t="shared" si="17"/>
        <v>#DIV/0!</v>
      </c>
      <c r="AW36" s="4" t="e">
        <f>'DATA ENTRY SHEET'!V44+AT36</f>
        <v>#VALUE!</v>
      </c>
      <c r="AX36" s="4" t="e">
        <f>'DATA ENTRY SHEET'!U44+AV36</f>
        <v>#VALUE!</v>
      </c>
      <c r="AY36" s="4" t="e">
        <f t="shared" si="0"/>
        <v>#VALUE!</v>
      </c>
      <c r="AZ36" s="4" t="e">
        <f t="shared" si="18"/>
        <v>#VALUE!</v>
      </c>
      <c r="BA36" s="4" t="e">
        <f t="shared" si="19"/>
        <v>#VALUE!</v>
      </c>
      <c r="BB36" s="4" t="e">
        <f t="shared" si="20"/>
        <v>#VALUE!</v>
      </c>
      <c r="CF36" s="4" t="str">
        <f t="shared" si="21"/>
        <v/>
      </c>
      <c r="CG36" s="4" t="str">
        <f t="shared" si="22"/>
        <v/>
      </c>
      <c r="CH36" s="4" t="str">
        <f>'DATA ENTRY SHEET'!U45</f>
        <v/>
      </c>
      <c r="CI36" s="4" t="str">
        <f>'DATA ENTRY SHEET'!V45</f>
        <v/>
      </c>
      <c r="CJ36" s="4" t="str">
        <f t="shared" si="23"/>
        <v/>
      </c>
      <c r="CK36" s="4" t="str">
        <f t="shared" si="24"/>
        <v/>
      </c>
    </row>
    <row r="37" spans="1:89" x14ac:dyDescent="0.5">
      <c r="A37" s="4">
        <v>34</v>
      </c>
      <c r="E37" s="4">
        <f t="shared" si="1"/>
        <v>0</v>
      </c>
      <c r="G37" s="4">
        <f>'DATA ENTRY SHEET'!T46</f>
        <v>0</v>
      </c>
      <c r="H37" s="4">
        <f t="shared" si="2"/>
        <v>1</v>
      </c>
      <c r="I37" s="4">
        <f t="shared" si="3"/>
        <v>0</v>
      </c>
      <c r="J37" s="4">
        <f t="shared" si="4"/>
        <v>0</v>
      </c>
      <c r="K37" s="4">
        <f t="shared" si="5"/>
        <v>0</v>
      </c>
      <c r="AF37" s="4" t="str">
        <f>IF(AND($A$54="RIGHT",'DATA ENTRY SHEET'!B46&gt;0),ABS('ANGLE DETERMINATION'!AG36-360),IF(AND($A$54="LEFT",'DATA ENTRY SHEET'!B46&gt;0),'ANGLE DETERMINATION'!AG36,IF(OR('DATA ENTRY SHEET'!$U$4="",'DATA ENTRY SHEET'!B46=""),"",FALSE)))</f>
        <v/>
      </c>
      <c r="AG37" s="4" t="str">
        <f>IF(AND($A$54="RIGHT",'DATA ENTRY SHEET'!B46&gt;0),ABS('ANGLE DETERMINATION'!AG36),IF(AND($A$54="LEFT",'DATA ENTRY SHEET'!B46&gt;0),'ANGLE DETERMINATION'!AG36,IF(OR('DATA ENTRY SHEET'!$U$4="",'DATA ENTRY SHEET'!B46=""),"",FALSE)))</f>
        <v/>
      </c>
      <c r="AH37" s="4" t="str">
        <f>IF('DATA ENTRY SHEET'!$U$6="YES",'PROTECTED CALCULATION SHEET'!AG37,IF('DATA ENTRY SHEET'!$U$6="NO",'PROTECTED CALCULATION SHEET'!AF37,IF('DATA ENTRY SHEET'!$U$6="","", FALSE)))</f>
        <v/>
      </c>
      <c r="AI37" s="4" t="str">
        <f t="shared" si="6"/>
        <v/>
      </c>
      <c r="AJ37" s="4" t="str">
        <f t="shared" si="7"/>
        <v/>
      </c>
      <c r="AK37" s="4" t="str">
        <f t="shared" si="8"/>
        <v/>
      </c>
      <c r="AL37" s="4" t="str">
        <f t="shared" si="9"/>
        <v/>
      </c>
      <c r="AM37" s="6" t="e">
        <f t="shared" si="10"/>
        <v>#DIV/0!</v>
      </c>
      <c r="AN37" s="7" t="e">
        <f t="shared" si="11"/>
        <v>#DIV/0!</v>
      </c>
      <c r="AO37" s="7" t="e">
        <f t="shared" si="12"/>
        <v>#DIV/0!</v>
      </c>
      <c r="AP37" s="4" t="e">
        <f t="shared" si="13"/>
        <v>#DIV/0!</v>
      </c>
      <c r="AS37" s="4" t="str">
        <f t="shared" si="14"/>
        <v/>
      </c>
      <c r="AT37" s="4" t="e">
        <f t="shared" si="15"/>
        <v>#DIV/0!</v>
      </c>
      <c r="AU37" s="4" t="str">
        <f t="shared" si="16"/>
        <v/>
      </c>
      <c r="AV37" s="4" t="e">
        <f t="shared" si="17"/>
        <v>#DIV/0!</v>
      </c>
      <c r="AW37" s="4" t="e">
        <f>'DATA ENTRY SHEET'!V45+AT37</f>
        <v>#VALUE!</v>
      </c>
      <c r="AX37" s="4" t="e">
        <f>'DATA ENTRY SHEET'!U45+AV37</f>
        <v>#VALUE!</v>
      </c>
      <c r="AY37" s="4" t="e">
        <f t="shared" si="0"/>
        <v>#VALUE!</v>
      </c>
      <c r="AZ37" s="4" t="e">
        <f t="shared" si="18"/>
        <v>#VALUE!</v>
      </c>
      <c r="BA37" s="4" t="e">
        <f t="shared" si="19"/>
        <v>#VALUE!</v>
      </c>
      <c r="BB37" s="4" t="e">
        <f t="shared" si="20"/>
        <v>#VALUE!</v>
      </c>
      <c r="CF37" s="4" t="str">
        <f t="shared" si="21"/>
        <v/>
      </c>
      <c r="CG37" s="4" t="str">
        <f t="shared" si="22"/>
        <v/>
      </c>
      <c r="CH37" s="4" t="str">
        <f>'DATA ENTRY SHEET'!U46</f>
        <v/>
      </c>
      <c r="CI37" s="4" t="str">
        <f>'DATA ENTRY SHEET'!V46</f>
        <v/>
      </c>
      <c r="CJ37" s="4" t="str">
        <f t="shared" si="23"/>
        <v/>
      </c>
      <c r="CK37" s="4" t="str">
        <f t="shared" si="24"/>
        <v/>
      </c>
    </row>
    <row r="38" spans="1:89" x14ac:dyDescent="0.5">
      <c r="A38" s="4">
        <v>35</v>
      </c>
      <c r="E38" s="4">
        <f t="shared" si="1"/>
        <v>0</v>
      </c>
      <c r="G38" s="4">
        <f>'DATA ENTRY SHEET'!T47</f>
        <v>0</v>
      </c>
      <c r="H38" s="4">
        <f t="shared" si="2"/>
        <v>1</v>
      </c>
      <c r="I38" s="4">
        <f t="shared" si="3"/>
        <v>0</v>
      </c>
      <c r="J38" s="4">
        <f t="shared" si="4"/>
        <v>0</v>
      </c>
      <c r="K38" s="4">
        <f t="shared" si="5"/>
        <v>0</v>
      </c>
      <c r="AF38" s="4" t="str">
        <f>IF(AND($A$54="RIGHT",'DATA ENTRY SHEET'!B47&gt;0),ABS('ANGLE DETERMINATION'!AG37-360),IF(AND($A$54="LEFT",'DATA ENTRY SHEET'!B47&gt;0),'ANGLE DETERMINATION'!AG37,IF(OR('DATA ENTRY SHEET'!$U$4="",'DATA ENTRY SHEET'!B47=""),"",FALSE)))</f>
        <v/>
      </c>
      <c r="AG38" s="4" t="str">
        <f>IF(AND($A$54="RIGHT",'DATA ENTRY SHEET'!B47&gt;0),ABS('ANGLE DETERMINATION'!AG37),IF(AND($A$54="LEFT",'DATA ENTRY SHEET'!B47&gt;0),'ANGLE DETERMINATION'!AG37,IF(OR('DATA ENTRY SHEET'!$U$4="",'DATA ENTRY SHEET'!B47=""),"",FALSE)))</f>
        <v/>
      </c>
      <c r="AH38" s="4" t="str">
        <f>IF('DATA ENTRY SHEET'!$U$6="YES",'PROTECTED CALCULATION SHEET'!AG38,IF('DATA ENTRY SHEET'!$U$6="NO",'PROTECTED CALCULATION SHEET'!AF38,IF('DATA ENTRY SHEET'!$U$6="","", FALSE)))</f>
        <v/>
      </c>
      <c r="AI38" s="4" t="str">
        <f t="shared" si="6"/>
        <v/>
      </c>
      <c r="AJ38" s="4" t="str">
        <f t="shared" si="7"/>
        <v/>
      </c>
      <c r="AK38" s="4" t="str">
        <f t="shared" si="8"/>
        <v/>
      </c>
      <c r="AL38" s="4" t="str">
        <f t="shared" si="9"/>
        <v/>
      </c>
      <c r="AM38" s="6" t="e">
        <f t="shared" si="10"/>
        <v>#DIV/0!</v>
      </c>
      <c r="AN38" s="7" t="e">
        <f t="shared" si="11"/>
        <v>#DIV/0!</v>
      </c>
      <c r="AO38" s="7" t="e">
        <f t="shared" si="12"/>
        <v>#DIV/0!</v>
      </c>
      <c r="AP38" s="4" t="e">
        <f t="shared" si="13"/>
        <v>#DIV/0!</v>
      </c>
      <c r="AS38" s="4" t="str">
        <f t="shared" si="14"/>
        <v/>
      </c>
      <c r="AT38" s="4" t="e">
        <f t="shared" si="15"/>
        <v>#DIV/0!</v>
      </c>
      <c r="AU38" s="4" t="str">
        <f t="shared" si="16"/>
        <v/>
      </c>
      <c r="AV38" s="4" t="e">
        <f t="shared" si="17"/>
        <v>#DIV/0!</v>
      </c>
      <c r="AW38" s="4" t="e">
        <f>'DATA ENTRY SHEET'!V46+AT38</f>
        <v>#VALUE!</v>
      </c>
      <c r="AX38" s="4" t="e">
        <f>'DATA ENTRY SHEET'!U46+AV38</f>
        <v>#VALUE!</v>
      </c>
      <c r="AY38" s="4" t="e">
        <f t="shared" si="0"/>
        <v>#VALUE!</v>
      </c>
      <c r="AZ38" s="4" t="e">
        <f t="shared" si="18"/>
        <v>#VALUE!</v>
      </c>
      <c r="BA38" s="4" t="e">
        <f t="shared" si="19"/>
        <v>#VALUE!</v>
      </c>
      <c r="BB38" s="4" t="e">
        <f t="shared" si="20"/>
        <v>#VALUE!</v>
      </c>
      <c r="CF38" s="4" t="str">
        <f t="shared" si="21"/>
        <v/>
      </c>
      <c r="CG38" s="4" t="str">
        <f t="shared" si="22"/>
        <v/>
      </c>
      <c r="CH38" s="4" t="str">
        <f>'DATA ENTRY SHEET'!U47</f>
        <v/>
      </c>
      <c r="CI38" s="4" t="str">
        <f>'DATA ENTRY SHEET'!V47</f>
        <v/>
      </c>
      <c r="CJ38" s="4" t="str">
        <f t="shared" si="23"/>
        <v/>
      </c>
      <c r="CK38" s="4" t="str">
        <f t="shared" si="24"/>
        <v/>
      </c>
    </row>
    <row r="39" spans="1:89" x14ac:dyDescent="0.5">
      <c r="A39" s="4">
        <v>36</v>
      </c>
      <c r="E39" s="4">
        <f t="shared" si="1"/>
        <v>0</v>
      </c>
      <c r="G39" s="4">
        <f>'DATA ENTRY SHEET'!T48</f>
        <v>0</v>
      </c>
      <c r="H39" s="4">
        <f t="shared" si="2"/>
        <v>1</v>
      </c>
      <c r="I39" s="4">
        <f t="shared" si="3"/>
        <v>0</v>
      </c>
      <c r="J39" s="4">
        <f t="shared" si="4"/>
        <v>0</v>
      </c>
      <c r="K39" s="4">
        <f t="shared" si="5"/>
        <v>0</v>
      </c>
      <c r="AF39" s="4" t="str">
        <f>IF(AND($A$54="RIGHT",'DATA ENTRY SHEET'!B48&gt;0),ABS('ANGLE DETERMINATION'!AG38-360),IF(AND($A$54="LEFT",'DATA ENTRY SHEET'!B48&gt;0),'ANGLE DETERMINATION'!AG38,IF(OR('DATA ENTRY SHEET'!$U$4="",'DATA ENTRY SHEET'!B48=""),"",FALSE)))</f>
        <v/>
      </c>
      <c r="AG39" s="4" t="str">
        <f>IF(AND($A$54="RIGHT",'DATA ENTRY SHEET'!B48&gt;0),ABS('ANGLE DETERMINATION'!AG38),IF(AND($A$54="LEFT",'DATA ENTRY SHEET'!B48&gt;0),'ANGLE DETERMINATION'!AG38,IF(OR('DATA ENTRY SHEET'!$U$4="",'DATA ENTRY SHEET'!B48=""),"",FALSE)))</f>
        <v/>
      </c>
      <c r="AH39" s="4" t="str">
        <f>IF('DATA ENTRY SHEET'!$U$6="YES",'PROTECTED CALCULATION SHEET'!AG39,IF('DATA ENTRY SHEET'!$U$6="NO",'PROTECTED CALCULATION SHEET'!AF39,IF('DATA ENTRY SHEET'!$U$6="","", FALSE)))</f>
        <v/>
      </c>
      <c r="AI39" s="4" t="str">
        <f t="shared" si="6"/>
        <v/>
      </c>
      <c r="AJ39" s="4" t="str">
        <f t="shared" si="7"/>
        <v/>
      </c>
      <c r="AK39" s="4" t="str">
        <f t="shared" si="8"/>
        <v/>
      </c>
      <c r="AL39" s="4" t="str">
        <f t="shared" si="9"/>
        <v/>
      </c>
      <c r="AM39" s="6" t="e">
        <f t="shared" si="10"/>
        <v>#DIV/0!</v>
      </c>
      <c r="AN39" s="7" t="e">
        <f t="shared" si="11"/>
        <v>#DIV/0!</v>
      </c>
      <c r="AO39" s="7" t="e">
        <f t="shared" si="12"/>
        <v>#DIV/0!</v>
      </c>
      <c r="AP39" s="4" t="e">
        <f t="shared" si="13"/>
        <v>#DIV/0!</v>
      </c>
      <c r="AS39" s="4" t="str">
        <f t="shared" si="14"/>
        <v/>
      </c>
      <c r="AT39" s="4" t="e">
        <f t="shared" si="15"/>
        <v>#DIV/0!</v>
      </c>
      <c r="AU39" s="4" t="str">
        <f t="shared" si="16"/>
        <v/>
      </c>
      <c r="AV39" s="4" t="e">
        <f t="shared" si="17"/>
        <v>#DIV/0!</v>
      </c>
      <c r="AW39" s="4" t="e">
        <f>'DATA ENTRY SHEET'!V47+AT39</f>
        <v>#VALUE!</v>
      </c>
      <c r="AX39" s="4" t="e">
        <f>'DATA ENTRY SHEET'!U47+AV39</f>
        <v>#VALUE!</v>
      </c>
      <c r="AY39" s="4" t="e">
        <f t="shared" si="0"/>
        <v>#VALUE!</v>
      </c>
      <c r="AZ39" s="4" t="e">
        <f t="shared" si="18"/>
        <v>#VALUE!</v>
      </c>
      <c r="BA39" s="4" t="e">
        <f t="shared" si="19"/>
        <v>#VALUE!</v>
      </c>
      <c r="BB39" s="4" t="e">
        <f t="shared" si="20"/>
        <v>#VALUE!</v>
      </c>
      <c r="CF39" s="4" t="str">
        <f t="shared" si="21"/>
        <v/>
      </c>
      <c r="CG39" s="4" t="str">
        <f t="shared" si="22"/>
        <v/>
      </c>
      <c r="CH39" s="4" t="str">
        <f>'DATA ENTRY SHEET'!U48</f>
        <v/>
      </c>
      <c r="CI39" s="4" t="str">
        <f>'DATA ENTRY SHEET'!V48</f>
        <v/>
      </c>
      <c r="CJ39" s="4" t="str">
        <f t="shared" si="23"/>
        <v/>
      </c>
      <c r="CK39" s="4" t="str">
        <f t="shared" si="24"/>
        <v/>
      </c>
    </row>
    <row r="40" spans="1:89" x14ac:dyDescent="0.5">
      <c r="A40" s="4">
        <v>37</v>
      </c>
      <c r="E40" s="4">
        <f t="shared" si="1"/>
        <v>0</v>
      </c>
      <c r="G40" s="4">
        <f>'DATA ENTRY SHEET'!T49</f>
        <v>0</v>
      </c>
      <c r="H40" s="4">
        <f t="shared" si="2"/>
        <v>1</v>
      </c>
      <c r="I40" s="4">
        <f t="shared" si="3"/>
        <v>0</v>
      </c>
      <c r="J40" s="4">
        <f t="shared" si="4"/>
        <v>0</v>
      </c>
      <c r="K40" s="4">
        <f t="shared" si="5"/>
        <v>0</v>
      </c>
      <c r="AF40" s="4" t="str">
        <f>IF(AND($A$54="RIGHT",'DATA ENTRY SHEET'!B49&gt;0),ABS('ANGLE DETERMINATION'!AG39-360),IF(AND($A$54="LEFT",'DATA ENTRY SHEET'!B49&gt;0),'ANGLE DETERMINATION'!AG39,IF(OR('DATA ENTRY SHEET'!$U$4="",'DATA ENTRY SHEET'!B49=""),"",FALSE)))</f>
        <v/>
      </c>
      <c r="AG40" s="4" t="str">
        <f>IF(AND($A$54="RIGHT",'DATA ENTRY SHEET'!B49&gt;0),ABS('ANGLE DETERMINATION'!AG39),IF(AND($A$54="LEFT",'DATA ENTRY SHEET'!B49&gt;0),'ANGLE DETERMINATION'!AG39,IF(OR('DATA ENTRY SHEET'!$U$4="",'DATA ENTRY SHEET'!B49=""),"",FALSE)))</f>
        <v/>
      </c>
      <c r="AH40" s="4" t="str">
        <f>IF('DATA ENTRY SHEET'!$U$6="YES",'PROTECTED CALCULATION SHEET'!AG40,IF('DATA ENTRY SHEET'!$U$6="NO",'PROTECTED CALCULATION SHEET'!AF40,IF('DATA ENTRY SHEET'!$U$6="","", FALSE)))</f>
        <v/>
      </c>
      <c r="AI40" s="4" t="str">
        <f t="shared" si="6"/>
        <v/>
      </c>
      <c r="AJ40" s="4" t="str">
        <f t="shared" si="7"/>
        <v/>
      </c>
      <c r="AK40" s="4" t="str">
        <f t="shared" si="8"/>
        <v/>
      </c>
      <c r="AL40" s="4" t="str">
        <f t="shared" si="9"/>
        <v/>
      </c>
      <c r="AM40" s="6" t="e">
        <f t="shared" si="10"/>
        <v>#DIV/0!</v>
      </c>
      <c r="AN40" s="7" t="e">
        <f t="shared" si="11"/>
        <v>#DIV/0!</v>
      </c>
      <c r="AO40" s="7" t="e">
        <f t="shared" si="12"/>
        <v>#DIV/0!</v>
      </c>
      <c r="AP40" s="4" t="e">
        <f t="shared" si="13"/>
        <v>#DIV/0!</v>
      </c>
      <c r="AS40" s="4" t="str">
        <f t="shared" si="14"/>
        <v/>
      </c>
      <c r="AT40" s="4" t="e">
        <f t="shared" si="15"/>
        <v>#DIV/0!</v>
      </c>
      <c r="AU40" s="4" t="str">
        <f t="shared" si="16"/>
        <v/>
      </c>
      <c r="AV40" s="4" t="e">
        <f t="shared" si="17"/>
        <v>#DIV/0!</v>
      </c>
      <c r="AW40" s="4" t="e">
        <f>'DATA ENTRY SHEET'!V48+AT40</f>
        <v>#VALUE!</v>
      </c>
      <c r="AX40" s="4" t="e">
        <f>'DATA ENTRY SHEET'!U48+AV40</f>
        <v>#VALUE!</v>
      </c>
      <c r="AY40" s="4" t="e">
        <f t="shared" si="0"/>
        <v>#VALUE!</v>
      </c>
      <c r="AZ40" s="4" t="e">
        <f t="shared" si="18"/>
        <v>#VALUE!</v>
      </c>
      <c r="BA40" s="4" t="e">
        <f t="shared" si="19"/>
        <v>#VALUE!</v>
      </c>
      <c r="BB40" s="4" t="e">
        <f t="shared" si="20"/>
        <v>#VALUE!</v>
      </c>
      <c r="CF40" s="4" t="str">
        <f t="shared" si="21"/>
        <v/>
      </c>
      <c r="CG40" s="4" t="str">
        <f t="shared" si="22"/>
        <v/>
      </c>
      <c r="CH40" s="4" t="str">
        <f>'DATA ENTRY SHEET'!U49</f>
        <v/>
      </c>
      <c r="CI40" s="4" t="str">
        <f>'DATA ENTRY SHEET'!V49</f>
        <v/>
      </c>
      <c r="CJ40" s="4" t="str">
        <f t="shared" si="23"/>
        <v/>
      </c>
      <c r="CK40" s="4" t="str">
        <f t="shared" si="24"/>
        <v/>
      </c>
    </row>
    <row r="41" spans="1:89" x14ac:dyDescent="0.5">
      <c r="A41" s="4">
        <v>38</v>
      </c>
      <c r="E41" s="4">
        <f t="shared" si="1"/>
        <v>0</v>
      </c>
      <c r="G41" s="4">
        <f>'DATA ENTRY SHEET'!T50</f>
        <v>0</v>
      </c>
      <c r="H41" s="4">
        <f t="shared" si="2"/>
        <v>1</v>
      </c>
      <c r="I41" s="4">
        <f t="shared" si="3"/>
        <v>0</v>
      </c>
      <c r="J41" s="4">
        <f t="shared" si="4"/>
        <v>0</v>
      </c>
      <c r="K41" s="4">
        <f t="shared" si="5"/>
        <v>0</v>
      </c>
      <c r="AF41" s="4" t="str">
        <f>IF(AND($A$54="RIGHT",'DATA ENTRY SHEET'!B50&gt;0),ABS('ANGLE DETERMINATION'!AG40-360),IF(AND($A$54="LEFT",'DATA ENTRY SHEET'!B50&gt;0),'ANGLE DETERMINATION'!AG40,IF(OR('DATA ENTRY SHEET'!$U$4="",'DATA ENTRY SHEET'!B50=""),"",FALSE)))</f>
        <v/>
      </c>
      <c r="AG41" s="4" t="str">
        <f>IF(AND($A$54="RIGHT",'DATA ENTRY SHEET'!B50&gt;0),ABS('ANGLE DETERMINATION'!AG40),IF(AND($A$54="LEFT",'DATA ENTRY SHEET'!B50&gt;0),'ANGLE DETERMINATION'!AG40,IF(OR('DATA ENTRY SHEET'!$U$4="",'DATA ENTRY SHEET'!B50=""),"",FALSE)))</f>
        <v/>
      </c>
      <c r="AH41" s="4" t="str">
        <f>IF('DATA ENTRY SHEET'!$U$6="YES",'PROTECTED CALCULATION SHEET'!AG41,IF('DATA ENTRY SHEET'!$U$6="NO",'PROTECTED CALCULATION SHEET'!AF41,IF('DATA ENTRY SHEET'!$U$6="","", FALSE)))</f>
        <v/>
      </c>
      <c r="AI41" s="4" t="str">
        <f t="shared" si="6"/>
        <v/>
      </c>
      <c r="AJ41" s="4" t="str">
        <f t="shared" si="7"/>
        <v/>
      </c>
      <c r="AK41" s="4" t="str">
        <f t="shared" si="8"/>
        <v/>
      </c>
      <c r="AL41" s="4" t="str">
        <f t="shared" si="9"/>
        <v/>
      </c>
      <c r="AM41" s="6" t="e">
        <f t="shared" si="10"/>
        <v>#DIV/0!</v>
      </c>
      <c r="AN41" s="7" t="e">
        <f t="shared" si="11"/>
        <v>#DIV/0!</v>
      </c>
      <c r="AO41" s="7" t="e">
        <f t="shared" si="12"/>
        <v>#DIV/0!</v>
      </c>
      <c r="AP41" s="4" t="e">
        <f t="shared" si="13"/>
        <v>#DIV/0!</v>
      </c>
      <c r="AS41" s="4" t="str">
        <f t="shared" si="14"/>
        <v/>
      </c>
      <c r="AT41" s="4" t="e">
        <f t="shared" si="15"/>
        <v>#DIV/0!</v>
      </c>
      <c r="AU41" s="4" t="str">
        <f t="shared" si="16"/>
        <v/>
      </c>
      <c r="AV41" s="4" t="e">
        <f t="shared" si="17"/>
        <v>#DIV/0!</v>
      </c>
      <c r="AW41" s="4" t="e">
        <f>'DATA ENTRY SHEET'!V49+AT41</f>
        <v>#VALUE!</v>
      </c>
      <c r="AX41" s="4" t="e">
        <f>'DATA ENTRY SHEET'!U49+AV41</f>
        <v>#VALUE!</v>
      </c>
      <c r="AY41" s="4" t="e">
        <f t="shared" si="0"/>
        <v>#VALUE!</v>
      </c>
      <c r="AZ41" s="4" t="e">
        <f t="shared" si="18"/>
        <v>#VALUE!</v>
      </c>
      <c r="BA41" s="4" t="e">
        <f t="shared" si="19"/>
        <v>#VALUE!</v>
      </c>
      <c r="BB41" s="4" t="e">
        <f t="shared" si="20"/>
        <v>#VALUE!</v>
      </c>
      <c r="CF41" s="4" t="str">
        <f t="shared" si="21"/>
        <v/>
      </c>
      <c r="CG41" s="4" t="str">
        <f t="shared" si="22"/>
        <v/>
      </c>
      <c r="CH41" s="4" t="str">
        <f>'DATA ENTRY SHEET'!U50</f>
        <v/>
      </c>
      <c r="CI41" s="4" t="str">
        <f>'DATA ENTRY SHEET'!V50</f>
        <v/>
      </c>
      <c r="CJ41" s="4" t="str">
        <f t="shared" si="23"/>
        <v/>
      </c>
      <c r="CK41" s="4" t="str">
        <f t="shared" si="24"/>
        <v/>
      </c>
    </row>
    <row r="42" spans="1:89" x14ac:dyDescent="0.5">
      <c r="A42" s="4">
        <v>39</v>
      </c>
      <c r="E42" s="4">
        <f t="shared" si="1"/>
        <v>0</v>
      </c>
      <c r="G42" s="4">
        <f>'DATA ENTRY SHEET'!T51</f>
        <v>0</v>
      </c>
      <c r="H42" s="4">
        <f t="shared" si="2"/>
        <v>1</v>
      </c>
      <c r="I42" s="4">
        <f t="shared" si="3"/>
        <v>0</v>
      </c>
      <c r="J42" s="4">
        <f t="shared" si="4"/>
        <v>0</v>
      </c>
      <c r="K42" s="4">
        <f t="shared" si="5"/>
        <v>0</v>
      </c>
      <c r="AF42" s="4" t="str">
        <f>IF(AND($A$54="RIGHT",'DATA ENTRY SHEET'!B51&gt;0),ABS('ANGLE DETERMINATION'!AG41-360),IF(AND($A$54="LEFT",'DATA ENTRY SHEET'!B51&gt;0),'ANGLE DETERMINATION'!AG41,IF(OR('DATA ENTRY SHEET'!$U$4="",'DATA ENTRY SHEET'!B51=""),"",FALSE)))</f>
        <v/>
      </c>
      <c r="AG42" s="4" t="str">
        <f>IF(AND($A$54="RIGHT",'DATA ENTRY SHEET'!B51&gt;0),ABS('ANGLE DETERMINATION'!AG41),IF(AND($A$54="LEFT",'DATA ENTRY SHEET'!B51&gt;0),'ANGLE DETERMINATION'!AG41,IF(OR('DATA ENTRY SHEET'!$U$4="",'DATA ENTRY SHEET'!B51=""),"",FALSE)))</f>
        <v/>
      </c>
      <c r="AH42" s="4" t="str">
        <f>IF('DATA ENTRY SHEET'!$U$6="YES",'PROTECTED CALCULATION SHEET'!AG42,IF('DATA ENTRY SHEET'!$U$6="NO",'PROTECTED CALCULATION SHEET'!AF42,IF('DATA ENTRY SHEET'!$U$6="","", FALSE)))</f>
        <v/>
      </c>
      <c r="AI42" s="4" t="str">
        <f t="shared" si="6"/>
        <v/>
      </c>
      <c r="AJ42" s="4" t="str">
        <f t="shared" si="7"/>
        <v/>
      </c>
      <c r="AK42" s="4" t="str">
        <f t="shared" si="8"/>
        <v/>
      </c>
      <c r="AL42" s="4" t="str">
        <f t="shared" si="9"/>
        <v/>
      </c>
      <c r="AM42" s="6" t="e">
        <f t="shared" si="10"/>
        <v>#DIV/0!</v>
      </c>
      <c r="AN42" s="7" t="e">
        <f t="shared" si="11"/>
        <v>#DIV/0!</v>
      </c>
      <c r="AO42" s="7" t="e">
        <f t="shared" si="12"/>
        <v>#DIV/0!</v>
      </c>
      <c r="AP42" s="4" t="e">
        <f t="shared" si="13"/>
        <v>#DIV/0!</v>
      </c>
      <c r="AS42" s="4" t="str">
        <f t="shared" si="14"/>
        <v/>
      </c>
      <c r="AT42" s="4" t="e">
        <f t="shared" si="15"/>
        <v>#DIV/0!</v>
      </c>
      <c r="AU42" s="4" t="str">
        <f t="shared" si="16"/>
        <v/>
      </c>
      <c r="AV42" s="4" t="e">
        <f t="shared" si="17"/>
        <v>#DIV/0!</v>
      </c>
      <c r="AW42" s="4" t="e">
        <f>'DATA ENTRY SHEET'!V50+AT42</f>
        <v>#VALUE!</v>
      </c>
      <c r="AX42" s="4" t="e">
        <f>'DATA ENTRY SHEET'!U50+AV42</f>
        <v>#VALUE!</v>
      </c>
      <c r="AY42" s="4" t="e">
        <f t="shared" si="0"/>
        <v>#VALUE!</v>
      </c>
      <c r="AZ42" s="4" t="e">
        <f t="shared" si="18"/>
        <v>#VALUE!</v>
      </c>
      <c r="BA42" s="4" t="e">
        <f t="shared" si="19"/>
        <v>#VALUE!</v>
      </c>
      <c r="BB42" s="4" t="e">
        <f t="shared" si="20"/>
        <v>#VALUE!</v>
      </c>
      <c r="CF42" s="4" t="str">
        <f t="shared" si="21"/>
        <v/>
      </c>
      <c r="CG42" s="4" t="str">
        <f t="shared" si="22"/>
        <v/>
      </c>
      <c r="CH42" s="4" t="str">
        <f>'DATA ENTRY SHEET'!U51</f>
        <v/>
      </c>
      <c r="CI42" s="4" t="str">
        <f>'DATA ENTRY SHEET'!V51</f>
        <v/>
      </c>
      <c r="CJ42" s="4" t="str">
        <f t="shared" si="23"/>
        <v/>
      </c>
      <c r="CK42" s="4" t="str">
        <f t="shared" si="24"/>
        <v/>
      </c>
    </row>
    <row r="43" spans="1:89" x14ac:dyDescent="0.5">
      <c r="A43" s="4">
        <v>40</v>
      </c>
      <c r="E43" s="4">
        <f t="shared" si="1"/>
        <v>0</v>
      </c>
      <c r="G43" s="4">
        <f>'DATA ENTRY SHEET'!T52</f>
        <v>0</v>
      </c>
      <c r="H43" s="4">
        <f t="shared" si="2"/>
        <v>1</v>
      </c>
      <c r="I43" s="4">
        <f t="shared" si="3"/>
        <v>0</v>
      </c>
      <c r="J43" s="4">
        <f t="shared" si="4"/>
        <v>0</v>
      </c>
      <c r="K43" s="4">
        <f t="shared" si="5"/>
        <v>0</v>
      </c>
      <c r="AF43" s="4" t="str">
        <f>IF(AND($A$54="RIGHT",'DATA ENTRY SHEET'!B52&gt;0),ABS('ANGLE DETERMINATION'!AG42-360),IF(AND($A$54="LEFT",'DATA ENTRY SHEET'!B52&gt;0),'ANGLE DETERMINATION'!AG42,IF(OR('DATA ENTRY SHEET'!$U$4="",'DATA ENTRY SHEET'!B52=""),"",FALSE)))</f>
        <v/>
      </c>
      <c r="AG43" s="4" t="str">
        <f>IF(AND($A$54="RIGHT",'DATA ENTRY SHEET'!B52&gt;0),ABS('ANGLE DETERMINATION'!AG42),IF(AND($A$54="LEFT",'DATA ENTRY SHEET'!B52&gt;0),'ANGLE DETERMINATION'!AG42,IF(OR('DATA ENTRY SHEET'!$U$4="",'DATA ENTRY SHEET'!B52=""),"",FALSE)))</f>
        <v/>
      </c>
      <c r="AH43" s="4" t="str">
        <f>IF('DATA ENTRY SHEET'!$U$6="YES",'PROTECTED CALCULATION SHEET'!AG43,IF('DATA ENTRY SHEET'!$U$6="NO",'PROTECTED CALCULATION SHEET'!AF43,IF('DATA ENTRY SHEET'!$U$6="","", FALSE)))</f>
        <v/>
      </c>
      <c r="AI43" s="4" t="str">
        <f t="shared" si="6"/>
        <v/>
      </c>
      <c r="AJ43" s="4" t="str">
        <f t="shared" si="7"/>
        <v/>
      </c>
      <c r="AK43" s="4" t="str">
        <f t="shared" si="8"/>
        <v/>
      </c>
      <c r="AL43" s="4" t="str">
        <f t="shared" si="9"/>
        <v/>
      </c>
      <c r="AM43" s="6" t="e">
        <f t="shared" si="10"/>
        <v>#DIV/0!</v>
      </c>
      <c r="AN43" s="7" t="e">
        <f t="shared" si="11"/>
        <v>#DIV/0!</v>
      </c>
      <c r="AO43" s="7" t="e">
        <f t="shared" si="12"/>
        <v>#DIV/0!</v>
      </c>
      <c r="AP43" s="4" t="e">
        <f t="shared" si="13"/>
        <v>#DIV/0!</v>
      </c>
      <c r="AS43" s="4" t="str">
        <f t="shared" si="14"/>
        <v/>
      </c>
      <c r="AT43" s="4" t="e">
        <f t="shared" si="15"/>
        <v>#DIV/0!</v>
      </c>
      <c r="AU43" s="4" t="str">
        <f t="shared" si="16"/>
        <v/>
      </c>
      <c r="AV43" s="4" t="e">
        <f t="shared" si="17"/>
        <v>#DIV/0!</v>
      </c>
      <c r="AW43" s="4" t="e">
        <f>'DATA ENTRY SHEET'!V51+AT43</f>
        <v>#VALUE!</v>
      </c>
      <c r="AX43" s="4" t="e">
        <f>'DATA ENTRY SHEET'!U51+AV43</f>
        <v>#VALUE!</v>
      </c>
      <c r="AY43" s="4" t="e">
        <f t="shared" si="0"/>
        <v>#VALUE!</v>
      </c>
      <c r="AZ43" s="4" t="e">
        <f t="shared" si="18"/>
        <v>#VALUE!</v>
      </c>
      <c r="BA43" s="4" t="e">
        <f t="shared" si="19"/>
        <v>#VALUE!</v>
      </c>
      <c r="BB43" s="4" t="e">
        <f t="shared" si="20"/>
        <v>#VALUE!</v>
      </c>
      <c r="CF43" s="4" t="str">
        <f t="shared" si="21"/>
        <v/>
      </c>
      <c r="CG43" s="4" t="str">
        <f t="shared" si="22"/>
        <v/>
      </c>
      <c r="CH43" s="4" t="str">
        <f>'DATA ENTRY SHEET'!U52</f>
        <v/>
      </c>
      <c r="CI43" s="4" t="str">
        <f>'DATA ENTRY SHEET'!V52</f>
        <v/>
      </c>
      <c r="CJ43" s="4" t="str">
        <f t="shared" si="23"/>
        <v/>
      </c>
      <c r="CK43" s="4" t="str">
        <f t="shared" si="24"/>
        <v/>
      </c>
    </row>
    <row r="44" spans="1:89" x14ac:dyDescent="0.5">
      <c r="A44" s="4">
        <v>41</v>
      </c>
      <c r="E44" s="4">
        <f t="shared" si="1"/>
        <v>0</v>
      </c>
      <c r="G44" s="4">
        <f>'DATA ENTRY SHEET'!T53</f>
        <v>0</v>
      </c>
      <c r="H44" s="4">
        <f t="shared" si="2"/>
        <v>1</v>
      </c>
      <c r="I44" s="4">
        <f t="shared" si="3"/>
        <v>0</v>
      </c>
      <c r="J44" s="4">
        <f t="shared" si="4"/>
        <v>0</v>
      </c>
      <c r="K44" s="4">
        <f t="shared" si="5"/>
        <v>0</v>
      </c>
      <c r="AF44" s="4" t="str">
        <f>IF(AND($A$54="RIGHT",'DATA ENTRY SHEET'!B53&gt;0),ABS('ANGLE DETERMINATION'!AG43-360),IF(AND($A$54="LEFT",'DATA ENTRY SHEET'!B53&gt;0),'ANGLE DETERMINATION'!AG43,IF(OR('DATA ENTRY SHEET'!$U$4="",'DATA ENTRY SHEET'!B53=""),"",FALSE)))</f>
        <v/>
      </c>
      <c r="AG44" s="4" t="str">
        <f>IF(AND($A$54="RIGHT",'DATA ENTRY SHEET'!B53&gt;0),ABS('ANGLE DETERMINATION'!AG43),IF(AND($A$54="LEFT",'DATA ENTRY SHEET'!B53&gt;0),'ANGLE DETERMINATION'!AG43,IF(OR('DATA ENTRY SHEET'!$U$4="",'DATA ENTRY SHEET'!B53=""),"",FALSE)))</f>
        <v/>
      </c>
      <c r="AH44" s="4" t="str">
        <f>IF('DATA ENTRY SHEET'!$U$6="YES",'PROTECTED CALCULATION SHEET'!AG44,IF('DATA ENTRY SHEET'!$U$6="NO",'PROTECTED CALCULATION SHEET'!AF44,IF('DATA ENTRY SHEET'!$U$6="","", FALSE)))</f>
        <v/>
      </c>
      <c r="AI44" s="4" t="str">
        <f t="shared" si="6"/>
        <v/>
      </c>
      <c r="AJ44" s="4" t="str">
        <f t="shared" si="7"/>
        <v/>
      </c>
      <c r="AK44" s="4" t="str">
        <f t="shared" si="8"/>
        <v/>
      </c>
      <c r="AL44" s="4" t="str">
        <f t="shared" si="9"/>
        <v/>
      </c>
      <c r="AM44" s="6" t="e">
        <f t="shared" si="10"/>
        <v>#DIV/0!</v>
      </c>
      <c r="AN44" s="7" t="e">
        <f t="shared" si="11"/>
        <v>#DIV/0!</v>
      </c>
      <c r="AO44" s="7" t="e">
        <f t="shared" si="12"/>
        <v>#DIV/0!</v>
      </c>
      <c r="AP44" s="4" t="e">
        <f t="shared" si="13"/>
        <v>#DIV/0!</v>
      </c>
      <c r="AS44" s="4" t="str">
        <f t="shared" si="14"/>
        <v/>
      </c>
      <c r="AT44" s="4" t="e">
        <f t="shared" si="15"/>
        <v>#DIV/0!</v>
      </c>
      <c r="AU44" s="4" t="str">
        <f t="shared" si="16"/>
        <v/>
      </c>
      <c r="AV44" s="4" t="e">
        <f t="shared" si="17"/>
        <v>#DIV/0!</v>
      </c>
      <c r="AW44" s="4" t="e">
        <f>'DATA ENTRY SHEET'!V52+AT44</f>
        <v>#VALUE!</v>
      </c>
      <c r="AX44" s="4" t="e">
        <f>'DATA ENTRY SHEET'!U52+AV44</f>
        <v>#VALUE!</v>
      </c>
      <c r="AY44" s="4" t="e">
        <f t="shared" si="0"/>
        <v>#VALUE!</v>
      </c>
      <c r="AZ44" s="4" t="e">
        <f t="shared" si="18"/>
        <v>#VALUE!</v>
      </c>
      <c r="BA44" s="4" t="e">
        <f t="shared" si="19"/>
        <v>#VALUE!</v>
      </c>
      <c r="BB44" s="4" t="e">
        <f t="shared" si="20"/>
        <v>#VALUE!</v>
      </c>
      <c r="CF44" s="4" t="str">
        <f t="shared" si="21"/>
        <v/>
      </c>
      <c r="CG44" s="4" t="str">
        <f t="shared" si="22"/>
        <v/>
      </c>
      <c r="CH44" s="4" t="str">
        <f>'DATA ENTRY SHEET'!U53</f>
        <v/>
      </c>
      <c r="CI44" s="4" t="str">
        <f>'DATA ENTRY SHEET'!V53</f>
        <v/>
      </c>
      <c r="CJ44" s="4" t="str">
        <f t="shared" si="23"/>
        <v/>
      </c>
      <c r="CK44" s="4" t="str">
        <f t="shared" si="24"/>
        <v/>
      </c>
    </row>
    <row r="45" spans="1:89" x14ac:dyDescent="0.5">
      <c r="A45" s="4">
        <v>42</v>
      </c>
      <c r="E45" s="4">
        <f t="shared" si="1"/>
        <v>0</v>
      </c>
      <c r="G45" s="4">
        <f>'DATA ENTRY SHEET'!T54</f>
        <v>0</v>
      </c>
      <c r="H45" s="4">
        <f t="shared" si="2"/>
        <v>1</v>
      </c>
      <c r="I45" s="4">
        <f t="shared" si="3"/>
        <v>0</v>
      </c>
      <c r="J45" s="4">
        <f t="shared" si="4"/>
        <v>0</v>
      </c>
      <c r="K45" s="4">
        <f t="shared" si="5"/>
        <v>0</v>
      </c>
      <c r="AF45" s="4" t="str">
        <f>IF(AND($A$54="RIGHT",'DATA ENTRY SHEET'!B54&gt;0),ABS('ANGLE DETERMINATION'!AG44-360),IF(AND($A$54="LEFT",'DATA ENTRY SHEET'!B54&gt;0),'ANGLE DETERMINATION'!AG44,IF(OR('DATA ENTRY SHEET'!$U$4="",'DATA ENTRY SHEET'!B54=""),"",FALSE)))</f>
        <v/>
      </c>
      <c r="AG45" s="4" t="str">
        <f>IF(AND($A$54="RIGHT",'DATA ENTRY SHEET'!B54&gt;0),ABS('ANGLE DETERMINATION'!AG44),IF(AND($A$54="LEFT",'DATA ENTRY SHEET'!B54&gt;0),'ANGLE DETERMINATION'!AG44,IF(OR('DATA ENTRY SHEET'!$U$4="",'DATA ENTRY SHEET'!B54=""),"",FALSE)))</f>
        <v/>
      </c>
      <c r="AH45" s="4" t="str">
        <f>IF('DATA ENTRY SHEET'!$U$6="YES",'PROTECTED CALCULATION SHEET'!AG45,IF('DATA ENTRY SHEET'!$U$6="NO",'PROTECTED CALCULATION SHEET'!AF45,IF('DATA ENTRY SHEET'!$U$6="","", FALSE)))</f>
        <v/>
      </c>
      <c r="AI45" s="4" t="str">
        <f t="shared" si="6"/>
        <v/>
      </c>
      <c r="AJ45" s="4" t="str">
        <f t="shared" si="7"/>
        <v/>
      </c>
      <c r="AK45" s="4" t="str">
        <f t="shared" si="8"/>
        <v/>
      </c>
      <c r="AL45" s="4" t="str">
        <f t="shared" si="9"/>
        <v/>
      </c>
      <c r="AM45" s="6" t="e">
        <f t="shared" si="10"/>
        <v>#DIV/0!</v>
      </c>
      <c r="AN45" s="7" t="e">
        <f t="shared" si="11"/>
        <v>#DIV/0!</v>
      </c>
      <c r="AO45" s="7" t="e">
        <f t="shared" si="12"/>
        <v>#DIV/0!</v>
      </c>
      <c r="AP45" s="4" t="e">
        <f t="shared" si="13"/>
        <v>#DIV/0!</v>
      </c>
      <c r="AS45" s="4" t="str">
        <f t="shared" si="14"/>
        <v/>
      </c>
      <c r="AT45" s="4" t="e">
        <f t="shared" si="15"/>
        <v>#DIV/0!</v>
      </c>
      <c r="AU45" s="4" t="str">
        <f t="shared" si="16"/>
        <v/>
      </c>
      <c r="AV45" s="4" t="e">
        <f t="shared" si="17"/>
        <v>#DIV/0!</v>
      </c>
      <c r="AW45" s="4" t="e">
        <f>'DATA ENTRY SHEET'!V53+AT45</f>
        <v>#VALUE!</v>
      </c>
      <c r="AX45" s="4" t="e">
        <f>'DATA ENTRY SHEET'!U53+AV45</f>
        <v>#VALUE!</v>
      </c>
      <c r="AY45" s="4" t="e">
        <f t="shared" si="0"/>
        <v>#VALUE!</v>
      </c>
      <c r="AZ45" s="4" t="e">
        <f t="shared" si="18"/>
        <v>#VALUE!</v>
      </c>
      <c r="BA45" s="4" t="e">
        <f t="shared" si="19"/>
        <v>#VALUE!</v>
      </c>
      <c r="BB45" s="4" t="e">
        <f t="shared" si="20"/>
        <v>#VALUE!</v>
      </c>
      <c r="CF45" s="4" t="str">
        <f t="shared" si="21"/>
        <v/>
      </c>
      <c r="CG45" s="4" t="str">
        <f t="shared" si="22"/>
        <v/>
      </c>
      <c r="CH45" s="4" t="str">
        <f>'DATA ENTRY SHEET'!U54</f>
        <v/>
      </c>
      <c r="CI45" s="4" t="str">
        <f>'DATA ENTRY SHEET'!V54</f>
        <v/>
      </c>
      <c r="CJ45" s="4" t="str">
        <f t="shared" si="23"/>
        <v/>
      </c>
      <c r="CK45" s="4" t="str">
        <f t="shared" si="24"/>
        <v/>
      </c>
    </row>
    <row r="46" spans="1:89" x14ac:dyDescent="0.5">
      <c r="A46" s="4">
        <v>43</v>
      </c>
      <c r="E46" s="4">
        <f t="shared" si="1"/>
        <v>0</v>
      </c>
      <c r="G46" s="4">
        <f>'DATA ENTRY SHEET'!T55</f>
        <v>0</v>
      </c>
      <c r="H46" s="4">
        <f t="shared" si="2"/>
        <v>1</v>
      </c>
      <c r="I46" s="4">
        <f t="shared" si="3"/>
        <v>0</v>
      </c>
      <c r="J46" s="4">
        <f t="shared" si="4"/>
        <v>0</v>
      </c>
      <c r="K46" s="4">
        <f t="shared" si="5"/>
        <v>0</v>
      </c>
      <c r="AF46" s="4" t="str">
        <f>IF(AND($A$54="RIGHT",'DATA ENTRY SHEET'!B55&gt;0),ABS('ANGLE DETERMINATION'!AG45-360),IF(AND($A$54="LEFT",'DATA ENTRY SHEET'!B55&gt;0),'ANGLE DETERMINATION'!AG45,IF(OR('DATA ENTRY SHEET'!$U$4="",'DATA ENTRY SHEET'!B55=""),"",FALSE)))</f>
        <v/>
      </c>
      <c r="AG46" s="4" t="str">
        <f>IF(AND($A$54="RIGHT",'DATA ENTRY SHEET'!B55&gt;0),ABS('ANGLE DETERMINATION'!AG45),IF(AND($A$54="LEFT",'DATA ENTRY SHEET'!B55&gt;0),'ANGLE DETERMINATION'!AG45,IF(OR('DATA ENTRY SHEET'!$U$4="",'DATA ENTRY SHEET'!B55=""),"",FALSE)))</f>
        <v/>
      </c>
      <c r="AH46" s="4" t="str">
        <f>IF('DATA ENTRY SHEET'!$U$6="YES",'PROTECTED CALCULATION SHEET'!AG46,IF('DATA ENTRY SHEET'!$U$6="NO",'PROTECTED CALCULATION SHEET'!AF46,IF('DATA ENTRY SHEET'!$U$6="","", FALSE)))</f>
        <v/>
      </c>
      <c r="AI46" s="4" t="str">
        <f t="shared" si="6"/>
        <v/>
      </c>
      <c r="AJ46" s="4" t="str">
        <f t="shared" si="7"/>
        <v/>
      </c>
      <c r="AK46" s="4" t="str">
        <f t="shared" si="8"/>
        <v/>
      </c>
      <c r="AL46" s="4" t="str">
        <f t="shared" si="9"/>
        <v/>
      </c>
      <c r="AM46" s="6" t="e">
        <f t="shared" si="10"/>
        <v>#DIV/0!</v>
      </c>
      <c r="AN46" s="7" t="e">
        <f t="shared" si="11"/>
        <v>#DIV/0!</v>
      </c>
      <c r="AO46" s="7" t="e">
        <f t="shared" si="12"/>
        <v>#DIV/0!</v>
      </c>
      <c r="AP46" s="4" t="e">
        <f t="shared" si="13"/>
        <v>#DIV/0!</v>
      </c>
      <c r="AS46" s="4" t="str">
        <f t="shared" si="14"/>
        <v/>
      </c>
      <c r="AT46" s="4" t="e">
        <f t="shared" si="15"/>
        <v>#DIV/0!</v>
      </c>
      <c r="AU46" s="4" t="str">
        <f t="shared" si="16"/>
        <v/>
      </c>
      <c r="AV46" s="4" t="e">
        <f t="shared" si="17"/>
        <v>#DIV/0!</v>
      </c>
      <c r="AW46" s="4" t="e">
        <f>'DATA ENTRY SHEET'!V54+AT46</f>
        <v>#VALUE!</v>
      </c>
      <c r="AX46" s="4" t="e">
        <f>'DATA ENTRY SHEET'!U54+AV46</f>
        <v>#VALUE!</v>
      </c>
      <c r="AY46" s="4" t="e">
        <f t="shared" si="0"/>
        <v>#VALUE!</v>
      </c>
      <c r="AZ46" s="4" t="e">
        <f t="shared" si="18"/>
        <v>#VALUE!</v>
      </c>
      <c r="BA46" s="4" t="e">
        <f t="shared" si="19"/>
        <v>#VALUE!</v>
      </c>
      <c r="BB46" s="4" t="e">
        <f t="shared" si="20"/>
        <v>#VALUE!</v>
      </c>
      <c r="CF46" s="4" t="str">
        <f t="shared" si="21"/>
        <v/>
      </c>
      <c r="CG46" s="4" t="str">
        <f t="shared" si="22"/>
        <v/>
      </c>
      <c r="CH46" s="4" t="str">
        <f>'DATA ENTRY SHEET'!U55</f>
        <v/>
      </c>
      <c r="CI46" s="4" t="str">
        <f>'DATA ENTRY SHEET'!V55</f>
        <v/>
      </c>
      <c r="CJ46" s="4" t="str">
        <f t="shared" si="23"/>
        <v/>
      </c>
      <c r="CK46" s="4" t="str">
        <f t="shared" si="24"/>
        <v/>
      </c>
    </row>
    <row r="47" spans="1:89" x14ac:dyDescent="0.5">
      <c r="A47" s="4">
        <v>44</v>
      </c>
      <c r="E47" s="4">
        <f t="shared" si="1"/>
        <v>0</v>
      </c>
      <c r="G47" s="4">
        <f>'DATA ENTRY SHEET'!T56</f>
        <v>0</v>
      </c>
      <c r="H47" s="4">
        <f t="shared" si="2"/>
        <v>1</v>
      </c>
      <c r="I47" s="4">
        <f t="shared" si="3"/>
        <v>0</v>
      </c>
      <c r="J47" s="4">
        <f t="shared" si="4"/>
        <v>0</v>
      </c>
      <c r="K47" s="4">
        <f t="shared" si="5"/>
        <v>0</v>
      </c>
      <c r="AF47" s="4" t="str">
        <f>IF(AND($A$54="RIGHT",'DATA ENTRY SHEET'!B56&gt;0),ABS('ANGLE DETERMINATION'!AG46-360),IF(AND($A$54="LEFT",'DATA ENTRY SHEET'!B56&gt;0),'ANGLE DETERMINATION'!AG46,IF(OR('DATA ENTRY SHEET'!$U$4="",'DATA ENTRY SHEET'!B56=""),"",FALSE)))</f>
        <v/>
      </c>
      <c r="AG47" s="4" t="str">
        <f>IF(AND($A$54="RIGHT",'DATA ENTRY SHEET'!B56&gt;0),ABS('ANGLE DETERMINATION'!AG46),IF(AND($A$54="LEFT",'DATA ENTRY SHEET'!B56&gt;0),'ANGLE DETERMINATION'!AG46,IF(OR('DATA ENTRY SHEET'!$U$4="",'DATA ENTRY SHEET'!B56=""),"",FALSE)))</f>
        <v/>
      </c>
      <c r="AH47" s="4" t="str">
        <f>IF('DATA ENTRY SHEET'!$U$6="YES",'PROTECTED CALCULATION SHEET'!AG47,IF('DATA ENTRY SHEET'!$U$6="NO",'PROTECTED CALCULATION SHEET'!AF47,IF('DATA ENTRY SHEET'!$U$6="","", FALSE)))</f>
        <v/>
      </c>
      <c r="AI47" s="4" t="str">
        <f t="shared" si="6"/>
        <v/>
      </c>
      <c r="AJ47" s="4" t="str">
        <f t="shared" si="7"/>
        <v/>
      </c>
      <c r="AK47" s="4" t="str">
        <f t="shared" si="8"/>
        <v/>
      </c>
      <c r="AL47" s="4" t="str">
        <f t="shared" si="9"/>
        <v/>
      </c>
      <c r="AM47" s="6" t="e">
        <f t="shared" si="10"/>
        <v>#DIV/0!</v>
      </c>
      <c r="AN47" s="7" t="e">
        <f t="shared" si="11"/>
        <v>#DIV/0!</v>
      </c>
      <c r="AO47" s="7" t="e">
        <f t="shared" si="12"/>
        <v>#DIV/0!</v>
      </c>
      <c r="AP47" s="4" t="e">
        <f t="shared" si="13"/>
        <v>#DIV/0!</v>
      </c>
      <c r="AS47" s="4" t="str">
        <f t="shared" si="14"/>
        <v/>
      </c>
      <c r="AT47" s="4" t="e">
        <f t="shared" si="15"/>
        <v>#DIV/0!</v>
      </c>
      <c r="AU47" s="4" t="str">
        <f t="shared" si="16"/>
        <v/>
      </c>
      <c r="AV47" s="4" t="e">
        <f t="shared" si="17"/>
        <v>#DIV/0!</v>
      </c>
      <c r="AW47" s="4" t="e">
        <f>'DATA ENTRY SHEET'!V55+AT47</f>
        <v>#VALUE!</v>
      </c>
      <c r="AX47" s="4" t="e">
        <f>'DATA ENTRY SHEET'!U55+AV47</f>
        <v>#VALUE!</v>
      </c>
      <c r="AY47" s="4" t="e">
        <f t="shared" si="0"/>
        <v>#VALUE!</v>
      </c>
      <c r="AZ47" s="4" t="e">
        <f t="shared" si="18"/>
        <v>#VALUE!</v>
      </c>
      <c r="BA47" s="4" t="e">
        <f t="shared" si="19"/>
        <v>#VALUE!</v>
      </c>
      <c r="BB47" s="4" t="e">
        <f t="shared" si="20"/>
        <v>#VALUE!</v>
      </c>
      <c r="CF47" s="4" t="str">
        <f t="shared" si="21"/>
        <v/>
      </c>
      <c r="CG47" s="4" t="str">
        <f t="shared" si="22"/>
        <v/>
      </c>
      <c r="CH47" s="4" t="str">
        <f>'DATA ENTRY SHEET'!U56</f>
        <v/>
      </c>
      <c r="CI47" s="4" t="str">
        <f>'DATA ENTRY SHEET'!V56</f>
        <v/>
      </c>
      <c r="CJ47" s="4" t="str">
        <f t="shared" si="23"/>
        <v/>
      </c>
      <c r="CK47" s="4" t="str">
        <f t="shared" si="24"/>
        <v/>
      </c>
    </row>
    <row r="48" spans="1:89" x14ac:dyDescent="0.5">
      <c r="A48" s="4">
        <v>45</v>
      </c>
      <c r="E48" s="4">
        <f t="shared" si="1"/>
        <v>0</v>
      </c>
      <c r="G48" s="4">
        <f>'DATA ENTRY SHEET'!T57</f>
        <v>0</v>
      </c>
      <c r="H48" s="4">
        <f t="shared" si="2"/>
        <v>1</v>
      </c>
      <c r="I48" s="4">
        <f t="shared" si="3"/>
        <v>0</v>
      </c>
      <c r="J48" s="4">
        <f t="shared" si="4"/>
        <v>0</v>
      </c>
      <c r="K48" s="4">
        <f t="shared" si="5"/>
        <v>0</v>
      </c>
      <c r="AF48" s="4" t="str">
        <f>IF(AND($A$54="RIGHT",'DATA ENTRY SHEET'!B57&gt;0),ABS('ANGLE DETERMINATION'!AG47-360),IF(AND($A$54="LEFT",'DATA ENTRY SHEET'!B57&gt;0),'ANGLE DETERMINATION'!AG47,IF(OR('DATA ENTRY SHEET'!$U$4="",'DATA ENTRY SHEET'!B57=""),"",FALSE)))</f>
        <v/>
      </c>
      <c r="AG48" s="4" t="str">
        <f>IF(AND($A$54="RIGHT",'DATA ENTRY SHEET'!B57&gt;0),ABS('ANGLE DETERMINATION'!AG47),IF(AND($A$54="LEFT",'DATA ENTRY SHEET'!B57&gt;0),'ANGLE DETERMINATION'!AG47,IF(OR('DATA ENTRY SHEET'!$U$4="",'DATA ENTRY SHEET'!B57=""),"",FALSE)))</f>
        <v/>
      </c>
      <c r="AH48" s="4" t="str">
        <f>IF('DATA ENTRY SHEET'!$U$6="YES",'PROTECTED CALCULATION SHEET'!AG48,IF('DATA ENTRY SHEET'!$U$6="NO",'PROTECTED CALCULATION SHEET'!AF48,IF('DATA ENTRY SHEET'!$U$6="","", FALSE)))</f>
        <v/>
      </c>
      <c r="AI48" s="4" t="str">
        <f t="shared" si="6"/>
        <v/>
      </c>
      <c r="AJ48" s="4" t="str">
        <f t="shared" si="7"/>
        <v/>
      </c>
      <c r="AK48" s="4" t="str">
        <f t="shared" si="8"/>
        <v/>
      </c>
      <c r="AL48" s="4" t="str">
        <f t="shared" si="9"/>
        <v/>
      </c>
      <c r="AM48" s="6" t="e">
        <f t="shared" si="10"/>
        <v>#DIV/0!</v>
      </c>
      <c r="AN48" s="7" t="e">
        <f t="shared" si="11"/>
        <v>#DIV/0!</v>
      </c>
      <c r="AO48" s="7" t="e">
        <f t="shared" si="12"/>
        <v>#DIV/0!</v>
      </c>
      <c r="AP48" s="4" t="e">
        <f t="shared" si="13"/>
        <v>#DIV/0!</v>
      </c>
      <c r="AS48" s="4" t="str">
        <f t="shared" si="14"/>
        <v/>
      </c>
      <c r="AT48" s="4" t="e">
        <f t="shared" si="15"/>
        <v>#DIV/0!</v>
      </c>
      <c r="AU48" s="4" t="str">
        <f t="shared" si="16"/>
        <v/>
      </c>
      <c r="AV48" s="4" t="e">
        <f t="shared" si="17"/>
        <v>#DIV/0!</v>
      </c>
      <c r="AW48" s="4" t="e">
        <f>'DATA ENTRY SHEET'!V56+AT48</f>
        <v>#VALUE!</v>
      </c>
      <c r="AX48" s="4" t="e">
        <f>'DATA ENTRY SHEET'!U56+AV48</f>
        <v>#VALUE!</v>
      </c>
      <c r="AY48" s="4" t="e">
        <f t="shared" si="0"/>
        <v>#VALUE!</v>
      </c>
      <c r="AZ48" s="4" t="e">
        <f t="shared" si="18"/>
        <v>#VALUE!</v>
      </c>
      <c r="BA48" s="4" t="e">
        <f t="shared" si="19"/>
        <v>#VALUE!</v>
      </c>
      <c r="BB48" s="4" t="e">
        <f t="shared" si="20"/>
        <v>#VALUE!</v>
      </c>
      <c r="CF48" s="4" t="str">
        <f t="shared" si="21"/>
        <v/>
      </c>
      <c r="CG48" s="4" t="str">
        <f t="shared" si="22"/>
        <v/>
      </c>
      <c r="CH48" s="4" t="str">
        <f>'DATA ENTRY SHEET'!U57</f>
        <v/>
      </c>
      <c r="CI48" s="4" t="str">
        <f>'DATA ENTRY SHEET'!V57</f>
        <v/>
      </c>
      <c r="CJ48" s="4" t="str">
        <f t="shared" si="23"/>
        <v/>
      </c>
      <c r="CK48" s="4" t="str">
        <f t="shared" si="24"/>
        <v/>
      </c>
    </row>
    <row r="49" spans="1:90" x14ac:dyDescent="0.5">
      <c r="A49" s="4">
        <v>46</v>
      </c>
      <c r="E49" s="4">
        <f t="shared" si="1"/>
        <v>0</v>
      </c>
      <c r="G49" s="4">
        <f>'DATA ENTRY SHEET'!T58</f>
        <v>0</v>
      </c>
      <c r="H49" s="4">
        <f t="shared" si="2"/>
        <v>1</v>
      </c>
      <c r="I49" s="4">
        <f t="shared" si="3"/>
        <v>0</v>
      </c>
      <c r="J49" s="4">
        <f t="shared" si="4"/>
        <v>0</v>
      </c>
      <c r="K49" s="4">
        <f t="shared" si="5"/>
        <v>0</v>
      </c>
      <c r="AF49" s="4" t="str">
        <f>IF(AND($A$54="RIGHT",'DATA ENTRY SHEET'!B58&gt;0),ABS('ANGLE DETERMINATION'!AG48-360),IF(AND($A$54="LEFT",'DATA ENTRY SHEET'!B58&gt;0),'ANGLE DETERMINATION'!AG48,IF(OR('DATA ENTRY SHEET'!$U$4="",'DATA ENTRY SHEET'!B58=""),"",FALSE)))</f>
        <v/>
      </c>
      <c r="AG49" s="4" t="str">
        <f>IF(AND($A$54="RIGHT",'DATA ENTRY SHEET'!B58&gt;0),ABS('ANGLE DETERMINATION'!AG48),IF(AND($A$54="LEFT",'DATA ENTRY SHEET'!B58&gt;0),'ANGLE DETERMINATION'!AG48,IF(OR('DATA ENTRY SHEET'!$U$4="",'DATA ENTRY SHEET'!B58=""),"",FALSE)))</f>
        <v/>
      </c>
      <c r="AH49" s="4" t="str">
        <f>IF('DATA ENTRY SHEET'!$U$6="YES",'PROTECTED CALCULATION SHEET'!AG49,IF('DATA ENTRY SHEET'!$U$6="NO",'PROTECTED CALCULATION SHEET'!AF49,IF('DATA ENTRY SHEET'!$U$6="","", FALSE)))</f>
        <v/>
      </c>
      <c r="AI49" s="4" t="str">
        <f t="shared" si="6"/>
        <v/>
      </c>
      <c r="AJ49" s="4" t="str">
        <f t="shared" si="7"/>
        <v/>
      </c>
      <c r="AK49" s="4" t="str">
        <f t="shared" si="8"/>
        <v/>
      </c>
      <c r="AL49" s="4" t="str">
        <f t="shared" si="9"/>
        <v/>
      </c>
      <c r="AM49" s="6" t="e">
        <f t="shared" si="10"/>
        <v>#DIV/0!</v>
      </c>
      <c r="AN49" s="7" t="e">
        <f t="shared" si="11"/>
        <v>#DIV/0!</v>
      </c>
      <c r="AO49" s="7" t="e">
        <f t="shared" si="12"/>
        <v>#DIV/0!</v>
      </c>
      <c r="AP49" s="4" t="e">
        <f t="shared" si="13"/>
        <v>#DIV/0!</v>
      </c>
      <c r="AS49" s="4" t="str">
        <f t="shared" si="14"/>
        <v/>
      </c>
      <c r="AT49" s="4" t="e">
        <f t="shared" si="15"/>
        <v>#DIV/0!</v>
      </c>
      <c r="AU49" s="4" t="str">
        <f t="shared" si="16"/>
        <v/>
      </c>
      <c r="AV49" s="4" t="e">
        <f t="shared" si="17"/>
        <v>#DIV/0!</v>
      </c>
      <c r="AW49" s="4" t="e">
        <f>'DATA ENTRY SHEET'!V57+AT49</f>
        <v>#VALUE!</v>
      </c>
      <c r="AX49" s="4" t="e">
        <f>'DATA ENTRY SHEET'!U57+AV49</f>
        <v>#VALUE!</v>
      </c>
      <c r="AY49" s="4" t="e">
        <f t="shared" si="0"/>
        <v>#VALUE!</v>
      </c>
      <c r="AZ49" s="4" t="e">
        <f t="shared" si="18"/>
        <v>#VALUE!</v>
      </c>
      <c r="BA49" s="4" t="e">
        <f t="shared" si="19"/>
        <v>#VALUE!</v>
      </c>
      <c r="BB49" s="4" t="e">
        <f t="shared" si="20"/>
        <v>#VALUE!</v>
      </c>
      <c r="CF49" s="4" t="str">
        <f t="shared" si="21"/>
        <v/>
      </c>
      <c r="CG49" s="4" t="str">
        <f t="shared" si="22"/>
        <v/>
      </c>
      <c r="CH49" s="4" t="str">
        <f>'DATA ENTRY SHEET'!U58</f>
        <v/>
      </c>
      <c r="CI49" s="4" t="str">
        <f>'DATA ENTRY SHEET'!V58</f>
        <v/>
      </c>
      <c r="CJ49" s="4" t="str">
        <f t="shared" si="23"/>
        <v/>
      </c>
      <c r="CK49" s="4" t="str">
        <f t="shared" si="24"/>
        <v/>
      </c>
    </row>
    <row r="50" spans="1:90" x14ac:dyDescent="0.5">
      <c r="A50" s="4">
        <v>47</v>
      </c>
      <c r="E50" s="4">
        <f t="shared" si="1"/>
        <v>0</v>
      </c>
      <c r="G50" s="4">
        <f>'DATA ENTRY SHEET'!T59</f>
        <v>0</v>
      </c>
      <c r="H50" s="4">
        <f t="shared" si="2"/>
        <v>1</v>
      </c>
      <c r="I50" s="4">
        <f t="shared" si="3"/>
        <v>0</v>
      </c>
      <c r="J50" s="4">
        <f t="shared" si="4"/>
        <v>0</v>
      </c>
      <c r="K50" s="4">
        <f t="shared" si="5"/>
        <v>0</v>
      </c>
      <c r="AF50" s="4" t="str">
        <f>IF(AND($A$54="RIGHT",'DATA ENTRY SHEET'!B59&gt;0),ABS('ANGLE DETERMINATION'!AG49-360),IF(AND($A$54="LEFT",'DATA ENTRY SHEET'!B59&gt;0),'ANGLE DETERMINATION'!AG49,IF(OR('DATA ENTRY SHEET'!$U$4="",'DATA ENTRY SHEET'!B59=""),"",FALSE)))</f>
        <v/>
      </c>
      <c r="AG50" s="4" t="str">
        <f>IF(AND($A$54="RIGHT",'DATA ENTRY SHEET'!B59&gt;0),ABS('ANGLE DETERMINATION'!AG49),IF(AND($A$54="LEFT",'DATA ENTRY SHEET'!B59&gt;0),'ANGLE DETERMINATION'!AG49,IF(OR('DATA ENTRY SHEET'!$U$4="",'DATA ENTRY SHEET'!B59=""),"",FALSE)))</f>
        <v/>
      </c>
      <c r="AH50" s="4" t="str">
        <f>IF('DATA ENTRY SHEET'!$U$6="YES",'PROTECTED CALCULATION SHEET'!AG50,IF('DATA ENTRY SHEET'!$U$6="NO",'PROTECTED CALCULATION SHEET'!AF50,IF('DATA ENTRY SHEET'!$U$6="","", FALSE)))</f>
        <v/>
      </c>
      <c r="AI50" s="4" t="str">
        <f t="shared" si="6"/>
        <v/>
      </c>
      <c r="AJ50" s="4" t="str">
        <f t="shared" si="7"/>
        <v/>
      </c>
      <c r="AK50" s="4" t="str">
        <f t="shared" si="8"/>
        <v/>
      </c>
      <c r="AL50" s="4" t="str">
        <f t="shared" si="9"/>
        <v/>
      </c>
      <c r="AM50" s="6" t="e">
        <f t="shared" si="10"/>
        <v>#DIV/0!</v>
      </c>
      <c r="AN50" s="7" t="e">
        <f t="shared" si="11"/>
        <v>#DIV/0!</v>
      </c>
      <c r="AO50" s="7" t="e">
        <f t="shared" si="12"/>
        <v>#DIV/0!</v>
      </c>
      <c r="AP50" s="4" t="e">
        <f t="shared" si="13"/>
        <v>#DIV/0!</v>
      </c>
      <c r="AS50" s="4" t="str">
        <f t="shared" si="14"/>
        <v/>
      </c>
      <c r="AT50" s="4" t="e">
        <f t="shared" si="15"/>
        <v>#DIV/0!</v>
      </c>
      <c r="AU50" s="4" t="str">
        <f t="shared" si="16"/>
        <v/>
      </c>
      <c r="AV50" s="4" t="e">
        <f t="shared" si="17"/>
        <v>#DIV/0!</v>
      </c>
      <c r="AW50" s="4" t="e">
        <f>'DATA ENTRY SHEET'!V58+AT50</f>
        <v>#VALUE!</v>
      </c>
      <c r="AX50" s="4" t="e">
        <f>'DATA ENTRY SHEET'!U58+AV50</f>
        <v>#VALUE!</v>
      </c>
      <c r="AY50" s="4" t="e">
        <f t="shared" si="0"/>
        <v>#VALUE!</v>
      </c>
      <c r="AZ50" s="4" t="e">
        <f t="shared" si="18"/>
        <v>#VALUE!</v>
      </c>
      <c r="BA50" s="4" t="e">
        <f t="shared" si="19"/>
        <v>#VALUE!</v>
      </c>
      <c r="BB50" s="4" t="e">
        <f t="shared" si="20"/>
        <v>#VALUE!</v>
      </c>
      <c r="CF50" s="4" t="str">
        <f t="shared" si="21"/>
        <v/>
      </c>
      <c r="CG50" s="4" t="str">
        <f t="shared" si="22"/>
        <v/>
      </c>
      <c r="CH50" s="4" t="str">
        <f>'DATA ENTRY SHEET'!U59</f>
        <v/>
      </c>
      <c r="CI50" s="4" t="str">
        <f>'DATA ENTRY SHEET'!V59</f>
        <v/>
      </c>
      <c r="CJ50" s="4" t="str">
        <f t="shared" si="23"/>
        <v/>
      </c>
      <c r="CK50" s="4" t="str">
        <f t="shared" si="24"/>
        <v/>
      </c>
    </row>
    <row r="51" spans="1:90" x14ac:dyDescent="0.5">
      <c r="A51" s="4">
        <v>48</v>
      </c>
      <c r="E51" s="4">
        <f t="shared" si="1"/>
        <v>0</v>
      </c>
      <c r="G51" s="4">
        <f>'DATA ENTRY SHEET'!T60</f>
        <v>0</v>
      </c>
      <c r="H51" s="4">
        <f t="shared" si="2"/>
        <v>1</v>
      </c>
      <c r="I51" s="4">
        <f t="shared" si="3"/>
        <v>0</v>
      </c>
      <c r="J51" s="4">
        <f t="shared" si="4"/>
        <v>0</v>
      </c>
      <c r="K51" s="4">
        <f t="shared" si="5"/>
        <v>0</v>
      </c>
      <c r="AF51" s="4" t="str">
        <f>IF(AND($A$54="RIGHT",'DATA ENTRY SHEET'!B60&gt;0),ABS('ANGLE DETERMINATION'!AG50-360),IF(AND($A$54="LEFT",'DATA ENTRY SHEET'!B60&gt;0),'ANGLE DETERMINATION'!AG50,IF(OR('DATA ENTRY SHEET'!$U$4="",'DATA ENTRY SHEET'!B60=""),"",FALSE)))</f>
        <v/>
      </c>
      <c r="AG51" s="4" t="str">
        <f>IF(AND($A$54="RIGHT",'DATA ENTRY SHEET'!B60&gt;0),ABS('ANGLE DETERMINATION'!AG50),IF(AND($A$54="LEFT",'DATA ENTRY SHEET'!B60&gt;0),'ANGLE DETERMINATION'!AG50,IF(OR('DATA ENTRY SHEET'!$U$4="",'DATA ENTRY SHEET'!B60=""),"",FALSE)))</f>
        <v/>
      </c>
      <c r="AH51" s="4" t="str">
        <f>IF('DATA ENTRY SHEET'!$U$6="YES",'PROTECTED CALCULATION SHEET'!AG51,IF('DATA ENTRY SHEET'!$U$6="NO",'PROTECTED CALCULATION SHEET'!AF51,IF('DATA ENTRY SHEET'!$U$6="","", FALSE)))</f>
        <v/>
      </c>
      <c r="AI51" s="4" t="str">
        <f t="shared" si="6"/>
        <v/>
      </c>
      <c r="AJ51" s="4" t="str">
        <f t="shared" si="7"/>
        <v/>
      </c>
      <c r="AK51" s="4" t="str">
        <f t="shared" si="8"/>
        <v/>
      </c>
      <c r="AL51" s="4" t="str">
        <f t="shared" si="9"/>
        <v/>
      </c>
      <c r="AM51" s="6" t="e">
        <f t="shared" si="10"/>
        <v>#DIV/0!</v>
      </c>
      <c r="AN51" s="7" t="e">
        <f t="shared" si="11"/>
        <v>#DIV/0!</v>
      </c>
      <c r="AO51" s="7" t="e">
        <f t="shared" si="12"/>
        <v>#DIV/0!</v>
      </c>
      <c r="AP51" s="4" t="e">
        <f t="shared" si="13"/>
        <v>#DIV/0!</v>
      </c>
      <c r="AS51" s="4" t="str">
        <f t="shared" si="14"/>
        <v/>
      </c>
      <c r="AT51" s="4" t="e">
        <f t="shared" si="15"/>
        <v>#DIV/0!</v>
      </c>
      <c r="AU51" s="4" t="str">
        <f t="shared" si="16"/>
        <v/>
      </c>
      <c r="AV51" s="4" t="e">
        <f t="shared" si="17"/>
        <v>#DIV/0!</v>
      </c>
      <c r="AW51" s="4" t="e">
        <f>'DATA ENTRY SHEET'!V59+AT51</f>
        <v>#VALUE!</v>
      </c>
      <c r="AX51" s="4" t="e">
        <f>'DATA ENTRY SHEET'!U59+AV51</f>
        <v>#VALUE!</v>
      </c>
      <c r="AY51" s="4" t="e">
        <f t="shared" si="0"/>
        <v>#VALUE!</v>
      </c>
      <c r="AZ51" s="4" t="e">
        <f t="shared" si="18"/>
        <v>#VALUE!</v>
      </c>
      <c r="BA51" s="4" t="e">
        <f t="shared" si="19"/>
        <v>#VALUE!</v>
      </c>
      <c r="BB51" s="4" t="e">
        <f t="shared" si="20"/>
        <v>#VALUE!</v>
      </c>
      <c r="CF51" s="4" t="str">
        <f t="shared" si="21"/>
        <v/>
      </c>
      <c r="CG51" s="4" t="str">
        <f t="shared" si="22"/>
        <v/>
      </c>
      <c r="CH51" s="4" t="str">
        <f>'DATA ENTRY SHEET'!U60</f>
        <v/>
      </c>
      <c r="CI51" s="4" t="str">
        <f>'DATA ENTRY SHEET'!V60</f>
        <v/>
      </c>
      <c r="CJ51" s="4" t="str">
        <f t="shared" si="23"/>
        <v/>
      </c>
      <c r="CK51" s="4" t="str">
        <f t="shared" si="24"/>
        <v/>
      </c>
    </row>
    <row r="52" spans="1:90" x14ac:dyDescent="0.5">
      <c r="A52" s="4">
        <v>49</v>
      </c>
      <c r="E52" s="4">
        <f t="shared" si="1"/>
        <v>0</v>
      </c>
      <c r="G52" s="4">
        <f>'DATA ENTRY SHEET'!T61</f>
        <v>0</v>
      </c>
      <c r="H52" s="4">
        <f t="shared" si="2"/>
        <v>1</v>
      </c>
      <c r="I52" s="4">
        <f t="shared" si="3"/>
        <v>0</v>
      </c>
      <c r="J52" s="4">
        <f t="shared" si="4"/>
        <v>0</v>
      </c>
      <c r="K52" s="4">
        <f t="shared" si="5"/>
        <v>0</v>
      </c>
      <c r="AF52" s="4" t="str">
        <f>IF(AND($A$54="RIGHT",'DATA ENTRY SHEET'!B61&gt;0),ABS('ANGLE DETERMINATION'!AG51-360),IF(AND($A$54="LEFT",'DATA ENTRY SHEET'!B61&gt;0),'ANGLE DETERMINATION'!AG51,IF(OR('DATA ENTRY SHEET'!$U$4="",'DATA ENTRY SHEET'!B61=""),"",FALSE)))</f>
        <v/>
      </c>
      <c r="AG52" s="4" t="str">
        <f>IF(AND($A$54="RIGHT",'DATA ENTRY SHEET'!B61&gt;0),ABS('ANGLE DETERMINATION'!AG51),IF(AND($A$54="LEFT",'DATA ENTRY SHEET'!B61&gt;0),'ANGLE DETERMINATION'!AG51,IF(OR('DATA ENTRY SHEET'!$U$4="",'DATA ENTRY SHEET'!B61=""),"",FALSE)))</f>
        <v/>
      </c>
      <c r="AH52" s="4" t="str">
        <f>IF('DATA ENTRY SHEET'!$U$6="YES",'PROTECTED CALCULATION SHEET'!AG52,IF('DATA ENTRY SHEET'!$U$6="NO",'PROTECTED CALCULATION SHEET'!AF52,IF('DATA ENTRY SHEET'!$U$6="","", FALSE)))</f>
        <v/>
      </c>
      <c r="AI52" s="4" t="str">
        <f t="shared" si="6"/>
        <v/>
      </c>
      <c r="AJ52" s="4" t="str">
        <f t="shared" si="7"/>
        <v/>
      </c>
      <c r="AK52" s="4" t="str">
        <f t="shared" si="8"/>
        <v/>
      </c>
      <c r="AL52" s="4" t="str">
        <f t="shared" si="9"/>
        <v/>
      </c>
      <c r="AM52" s="6" t="e">
        <f t="shared" si="10"/>
        <v>#DIV/0!</v>
      </c>
      <c r="AN52" s="7" t="e">
        <f t="shared" si="11"/>
        <v>#DIV/0!</v>
      </c>
      <c r="AO52" s="7" t="e">
        <f t="shared" si="12"/>
        <v>#DIV/0!</v>
      </c>
      <c r="AP52" s="4" t="e">
        <f t="shared" si="13"/>
        <v>#DIV/0!</v>
      </c>
      <c r="AS52" s="4" t="str">
        <f t="shared" si="14"/>
        <v/>
      </c>
      <c r="AT52" s="4" t="e">
        <f t="shared" si="15"/>
        <v>#DIV/0!</v>
      </c>
      <c r="AU52" s="4" t="str">
        <f t="shared" si="16"/>
        <v/>
      </c>
      <c r="AV52" s="4" t="e">
        <f t="shared" si="17"/>
        <v>#DIV/0!</v>
      </c>
      <c r="AW52" s="4" t="e">
        <f>'DATA ENTRY SHEET'!V60+AT52</f>
        <v>#VALUE!</v>
      </c>
      <c r="AX52" s="4" t="e">
        <f>'DATA ENTRY SHEET'!U60+AV52</f>
        <v>#VALUE!</v>
      </c>
      <c r="AY52" s="4" t="e">
        <f t="shared" si="0"/>
        <v>#VALUE!</v>
      </c>
      <c r="AZ52" s="4" t="e">
        <f t="shared" si="18"/>
        <v>#VALUE!</v>
      </c>
      <c r="BA52" s="4" t="e">
        <f t="shared" si="19"/>
        <v>#VALUE!</v>
      </c>
      <c r="BB52" s="4" t="e">
        <f t="shared" si="20"/>
        <v>#VALUE!</v>
      </c>
      <c r="CF52" s="4" t="str">
        <f t="shared" si="21"/>
        <v/>
      </c>
      <c r="CG52" s="4" t="str">
        <f t="shared" si="22"/>
        <v/>
      </c>
      <c r="CH52" s="4" t="str">
        <f>'DATA ENTRY SHEET'!U61</f>
        <v/>
      </c>
      <c r="CI52" s="4" t="str">
        <f>'DATA ENTRY SHEET'!V61</f>
        <v/>
      </c>
      <c r="CJ52" s="4" t="str">
        <f t="shared" si="23"/>
        <v/>
      </c>
      <c r="CK52" s="4" t="str">
        <f t="shared" si="24"/>
        <v/>
      </c>
    </row>
    <row r="53" spans="1:90" x14ac:dyDescent="0.5">
      <c r="A53" s="4">
        <v>50</v>
      </c>
      <c r="E53" s="4">
        <f t="shared" si="1"/>
        <v>0</v>
      </c>
      <c r="G53" s="4">
        <f>'DATA ENTRY SHEET'!T62</f>
        <v>0</v>
      </c>
      <c r="H53" s="4">
        <f t="shared" si="2"/>
        <v>1</v>
      </c>
      <c r="I53" s="4">
        <f t="shared" si="3"/>
        <v>0</v>
      </c>
      <c r="J53" s="4">
        <f t="shared" si="4"/>
        <v>0</v>
      </c>
      <c r="K53" s="4">
        <f t="shared" si="5"/>
        <v>0</v>
      </c>
      <c r="AF53" s="4" t="str">
        <f>IF(AND($A$54="RIGHT",'DATA ENTRY SHEET'!B62&gt;0),ABS('ANGLE DETERMINATION'!AG52-360),IF(AND($A$54="LEFT",'DATA ENTRY SHEET'!B62&gt;0),'ANGLE DETERMINATION'!AG52,IF(OR('DATA ENTRY SHEET'!$U$4="",'DATA ENTRY SHEET'!B62=""),"",FALSE)))</f>
        <v/>
      </c>
      <c r="AG53" s="4" t="str">
        <f>IF(AND($A$54="RIGHT",'DATA ENTRY SHEET'!B62&gt;0),ABS('ANGLE DETERMINATION'!AG52),IF(AND($A$54="LEFT",'DATA ENTRY SHEET'!B62&gt;0),'ANGLE DETERMINATION'!AG52,IF(OR('DATA ENTRY SHEET'!$U$4="",'DATA ENTRY SHEET'!B62=""),"",FALSE)))</f>
        <v/>
      </c>
      <c r="AH53" s="4" t="str">
        <f>IF('DATA ENTRY SHEET'!$U$6="YES",'PROTECTED CALCULATION SHEET'!AG53,IF('DATA ENTRY SHEET'!$U$6="NO",'PROTECTED CALCULATION SHEET'!AF53,IF('DATA ENTRY SHEET'!$U$6="","", FALSE)))</f>
        <v/>
      </c>
      <c r="AI53" s="4" t="str">
        <f>IF(AH53="","",IF($AH$59&gt;$AH$60,(AH53-$AI$61),IF($AH$59&lt;$AH$60,(AH53+$AI$61),AH53)))</f>
        <v/>
      </c>
      <c r="AJ53" s="4" t="str">
        <f t="shared" si="7"/>
        <v/>
      </c>
      <c r="AK53" s="4" t="str">
        <f t="shared" si="8"/>
        <v/>
      </c>
      <c r="AL53" s="4" t="str">
        <f t="shared" si="9"/>
        <v/>
      </c>
      <c r="AM53" s="6" t="e">
        <f t="shared" si="10"/>
        <v>#DIV/0!</v>
      </c>
      <c r="AN53" s="7" t="e">
        <f t="shared" si="11"/>
        <v>#DIV/0!</v>
      </c>
      <c r="AO53" s="7" t="e">
        <f t="shared" si="12"/>
        <v>#DIV/0!</v>
      </c>
      <c r="AP53" s="4" t="e">
        <f t="shared" si="13"/>
        <v>#DIV/0!</v>
      </c>
      <c r="AS53" s="4" t="str">
        <f t="shared" si="14"/>
        <v/>
      </c>
      <c r="AT53" s="4" t="e">
        <f t="shared" si="15"/>
        <v>#DIV/0!</v>
      </c>
      <c r="AU53" s="4" t="str">
        <f t="shared" si="16"/>
        <v/>
      </c>
      <c r="AV53" s="4" t="e">
        <f t="shared" si="17"/>
        <v>#DIV/0!</v>
      </c>
      <c r="AW53" s="4" t="e">
        <f>'DATA ENTRY SHEET'!V61+AT53</f>
        <v>#VALUE!</v>
      </c>
      <c r="AX53" s="4" t="e">
        <f>'DATA ENTRY SHEET'!U61+AV53</f>
        <v>#VALUE!</v>
      </c>
      <c r="AY53" s="4" t="e">
        <f t="shared" si="0"/>
        <v>#VALUE!</v>
      </c>
      <c r="AZ53" s="4" t="e">
        <f t="shared" si="18"/>
        <v>#VALUE!</v>
      </c>
      <c r="BA53" s="4" t="e">
        <f t="shared" si="19"/>
        <v>#VALUE!</v>
      </c>
      <c r="BB53" s="4" t="e">
        <f t="shared" si="20"/>
        <v>#VALUE!</v>
      </c>
      <c r="CF53" s="4" t="str">
        <f>IF(CH54="",CH53,"")</f>
        <v/>
      </c>
      <c r="CG53" s="4" t="str">
        <f t="shared" si="22"/>
        <v/>
      </c>
      <c r="CH53" s="4" t="str">
        <f>'DATA ENTRY SHEET'!U62</f>
        <v/>
      </c>
      <c r="CI53" s="4" t="str">
        <f>'DATA ENTRY SHEET'!V62</f>
        <v/>
      </c>
      <c r="CJ53" s="4" t="str">
        <f t="shared" si="23"/>
        <v/>
      </c>
      <c r="CK53" s="4" t="str">
        <f>IF(CI54="",CI53,"")</f>
        <v/>
      </c>
    </row>
    <row r="54" spans="1:90" x14ac:dyDescent="0.5">
      <c r="A54" s="8">
        <f>'DATA ENTRY SHEET'!U4</f>
        <v>0</v>
      </c>
      <c r="AM54" s="6"/>
      <c r="AN54" s="7"/>
      <c r="AO54" s="7"/>
      <c r="CE54" s="4" t="str">
        <f>'DATA ENTRY SHEET'!U13</f>
        <v/>
      </c>
      <c r="CF54" s="4">
        <f>SUM(CF5:CF53)</f>
        <v>0</v>
      </c>
      <c r="CG54" s="4" t="str">
        <f>IF(CI54="","",CI53*CH54)</f>
        <v/>
      </c>
      <c r="CJ54" s="4" t="str">
        <f>IF(CH54="","",CH53*CI54)</f>
        <v/>
      </c>
      <c r="CK54" s="4">
        <f>SUM(CK5:CK53)</f>
        <v>0</v>
      </c>
      <c r="CL54" s="4" t="str">
        <f>'DATA ENTRY SHEET'!V13</f>
        <v/>
      </c>
    </row>
    <row r="55" spans="1:90" x14ac:dyDescent="0.5">
      <c r="AM55" s="6"/>
      <c r="AN55" s="7"/>
      <c r="AO55" s="7"/>
      <c r="CG55" s="4" t="e">
        <f>CK54*CE54</f>
        <v>#VALUE!</v>
      </c>
      <c r="CJ55" s="4" t="e">
        <f>CF54*CL54</f>
        <v>#VALUE!</v>
      </c>
    </row>
    <row r="56" spans="1:90" x14ac:dyDescent="0.5">
      <c r="AE56" s="4" t="s">
        <v>29</v>
      </c>
      <c r="AH56" s="4">
        <f>COUNT(AH4:AH55)</f>
        <v>0</v>
      </c>
      <c r="AM56" s="6"/>
      <c r="AN56" s="7"/>
      <c r="AO56" s="7"/>
      <c r="CG56" s="4" t="e">
        <f>SUM(CG5:CG55)</f>
        <v>#VALUE!</v>
      </c>
      <c r="CJ56" s="4" t="e">
        <f>SUM(CJ5:CJ55)</f>
        <v>#VALUE!</v>
      </c>
    </row>
    <row r="57" spans="1:90" x14ac:dyDescent="0.5">
      <c r="AM57" s="6"/>
      <c r="AN57" s="7"/>
      <c r="AO57" s="7"/>
    </row>
    <row r="58" spans="1:90" x14ac:dyDescent="0.5">
      <c r="AM58" s="6"/>
      <c r="AN58" s="7"/>
      <c r="AO58" s="7"/>
    </row>
    <row r="59" spans="1:90" x14ac:dyDescent="0.5">
      <c r="AE59" s="4" t="s">
        <v>30</v>
      </c>
      <c r="AH59" s="9">
        <f>SUM(AH4:AH53)</f>
        <v>0</v>
      </c>
      <c r="AM59" s="6"/>
      <c r="AN59" s="7"/>
      <c r="AO59" s="7"/>
      <c r="CI59" s="4" t="e">
        <f>ABS(CG56-CJ56)</f>
        <v>#VALUE!</v>
      </c>
    </row>
    <row r="60" spans="1:90" x14ac:dyDescent="0.5">
      <c r="AE60" s="4" t="s">
        <v>31</v>
      </c>
      <c r="AH60" s="9">
        <f>(AH56-2)*180</f>
        <v>-360</v>
      </c>
      <c r="CI60" s="10" t="e">
        <f>CI59/2</f>
        <v>#VALUE!</v>
      </c>
    </row>
    <row r="61" spans="1:90" x14ac:dyDescent="0.5">
      <c r="L61" s="3" t="s">
        <v>2</v>
      </c>
      <c r="M61" s="3"/>
      <c r="AE61" s="4" t="s">
        <v>32</v>
      </c>
      <c r="AH61" s="4">
        <f>ABS(AH59-AH60)</f>
        <v>360</v>
      </c>
      <c r="AI61" s="4" t="e">
        <f>SUM(AH61/AH56)</f>
        <v>#DIV/0!</v>
      </c>
      <c r="AJ61" s="16" t="s">
        <v>33</v>
      </c>
      <c r="AK61" s="16"/>
      <c r="CI61" s="4" t="e">
        <f>CI60/CJ61</f>
        <v>#VALUE!</v>
      </c>
      <c r="CJ61" s="4">
        <v>43560.17</v>
      </c>
    </row>
    <row r="62" spans="1:90" x14ac:dyDescent="0.5">
      <c r="I62" s="4">
        <f>SUM(I4:I59)</f>
        <v>0</v>
      </c>
      <c r="K62" s="4">
        <f>SUM(K4:K59)</f>
        <v>0</v>
      </c>
      <c r="L62" s="4">
        <f>SQRT((I62*I62)+(K62*K62))</f>
        <v>0</v>
      </c>
      <c r="AI62" s="4">
        <f>SUM(AI4:AI14)</f>
        <v>0</v>
      </c>
      <c r="AJ62" s="16" t="s">
        <v>34</v>
      </c>
      <c r="AK62" s="16"/>
      <c r="AN62" s="9" t="e">
        <f>SUM(AN4:AN29)</f>
        <v>#DIV/0!</v>
      </c>
      <c r="AO62" s="9" t="e">
        <f>SUM(AO4:AO29)</f>
        <v>#DIV/0!</v>
      </c>
      <c r="AT62" s="4" t="e">
        <f>SUM(AT4:AT59)</f>
        <v>#DIV/0!</v>
      </c>
      <c r="AV62" s="4" t="e">
        <f>SUM(AV4:AV59)</f>
        <v>#DIV/0!</v>
      </c>
      <c r="AW62" s="4" t="e">
        <f>SQRT((AT62*AT62)+(AU62*AU62))</f>
        <v>#DIV/0!</v>
      </c>
      <c r="AX62" s="4" t="s">
        <v>2</v>
      </c>
    </row>
    <row r="63" spans="1:90" x14ac:dyDescent="0.5">
      <c r="G63" s="2"/>
      <c r="H63" s="2"/>
      <c r="L63" s="3" t="s">
        <v>35</v>
      </c>
      <c r="M63" s="3"/>
      <c r="AP63" s="2"/>
      <c r="AQ63" s="2"/>
      <c r="AR63" s="2"/>
      <c r="AS63" s="2"/>
      <c r="AW63" s="4" t="e">
        <f>SUM(L64/AW62)</f>
        <v>#DIV/0!</v>
      </c>
      <c r="AX63" s="4" t="s">
        <v>36</v>
      </c>
    </row>
    <row r="64" spans="1:90" x14ac:dyDescent="0.5">
      <c r="G64" s="2"/>
      <c r="H64" s="2"/>
      <c r="L64" s="4">
        <f>SUM(G4:G59)</f>
        <v>0</v>
      </c>
      <c r="AD64" s="4" t="e">
        <f>AI61</f>
        <v>#DIV/0!</v>
      </c>
      <c r="AH64" s="11" t="e">
        <f>IF(AD64="","",ROUNDDOWN(AD64,0))</f>
        <v>#DIV/0!</v>
      </c>
      <c r="AI64" s="9" t="e">
        <f>(AD64-AH64)</f>
        <v>#DIV/0!</v>
      </c>
      <c r="AJ64" s="12" t="e">
        <f>(AI64*60)</f>
        <v>#DIV/0!</v>
      </c>
      <c r="AK64" s="11" t="e">
        <f>IF(AD64="","",ROUNDDOWN(AJ64,0))</f>
        <v>#DIV/0!</v>
      </c>
      <c r="AL64" s="12" t="e">
        <f>(AJ64-AK64)</f>
        <v>#DIV/0!</v>
      </c>
      <c r="AM64" s="11" t="e">
        <f>IF(AD64="","",(AL64*60))</f>
        <v>#DIV/0!</v>
      </c>
      <c r="AP64" s="2"/>
      <c r="AQ64" s="2"/>
      <c r="AR64" s="2"/>
      <c r="AS64" s="2"/>
    </row>
    <row r="65" spans="4:45" x14ac:dyDescent="0.5">
      <c r="G65" s="2"/>
      <c r="H65" s="2"/>
      <c r="AP65" s="2"/>
      <c r="AQ65" s="2"/>
      <c r="AR65" s="2"/>
      <c r="AS65" s="2"/>
    </row>
    <row r="66" spans="4:45" x14ac:dyDescent="0.5">
      <c r="G66" s="2"/>
      <c r="H66" s="2"/>
      <c r="AP66" s="2"/>
      <c r="AQ66" s="2"/>
      <c r="AR66" s="2"/>
      <c r="AS66" s="2"/>
    </row>
    <row r="67" spans="4:45" x14ac:dyDescent="0.5">
      <c r="L67" s="3" t="s">
        <v>37</v>
      </c>
      <c r="M67" s="3"/>
    </row>
    <row r="68" spans="4:45" x14ac:dyDescent="0.5">
      <c r="L68" s="10" t="e">
        <f>SUM(L64/L62)</f>
        <v>#DIV/0!</v>
      </c>
      <c r="M68" s="10"/>
    </row>
    <row r="69" spans="4:45" x14ac:dyDescent="0.5">
      <c r="D69" s="13"/>
      <c r="E69" s="13"/>
      <c r="F69" s="13"/>
    </row>
    <row r="70" spans="4:45" x14ac:dyDescent="0.5">
      <c r="D70" s="14"/>
      <c r="E70" s="14"/>
      <c r="F70" s="14"/>
    </row>
    <row r="71" spans="4:45" x14ac:dyDescent="0.5">
      <c r="D71" s="14"/>
      <c r="E71" s="14"/>
      <c r="F71" s="14"/>
    </row>
    <row r="72" spans="4:45" x14ac:dyDescent="0.5">
      <c r="D72" s="14"/>
      <c r="E72" s="14"/>
      <c r="F72" s="14"/>
    </row>
    <row r="73" spans="4:45" x14ac:dyDescent="0.5">
      <c r="D73" s="2"/>
      <c r="E73" s="2"/>
      <c r="F73" s="2"/>
    </row>
    <row r="74" spans="4:45" x14ac:dyDescent="0.5">
      <c r="D74" s="2"/>
      <c r="E74" s="2"/>
      <c r="F74" s="2"/>
    </row>
    <row r="75" spans="4:45" x14ac:dyDescent="0.5">
      <c r="D75" s="2"/>
      <c r="E75" s="2"/>
      <c r="F75" s="2"/>
    </row>
    <row r="76" spans="4:45" x14ac:dyDescent="0.5">
      <c r="D76" s="2"/>
      <c r="E76" s="2"/>
      <c r="F76" s="2"/>
    </row>
    <row r="77" spans="4:45" x14ac:dyDescent="0.5">
      <c r="D77" s="2"/>
      <c r="E77" s="2"/>
      <c r="F77" s="2"/>
    </row>
    <row r="78" spans="4:45" x14ac:dyDescent="0.5">
      <c r="D78" s="2"/>
      <c r="E78" s="2"/>
      <c r="F78" s="2"/>
    </row>
    <row r="79" spans="4:45" x14ac:dyDescent="0.5">
      <c r="D79" s="2"/>
      <c r="E79" s="2"/>
      <c r="F79" s="2"/>
    </row>
    <row r="80" spans="4:45" x14ac:dyDescent="0.5">
      <c r="D80" s="2"/>
      <c r="E80" s="2"/>
      <c r="F80" s="2"/>
    </row>
    <row r="81" spans="4:35" x14ac:dyDescent="0.5">
      <c r="D81" s="2"/>
      <c r="E81" s="2"/>
      <c r="F81" s="2"/>
    </row>
    <row r="90" spans="4:35" x14ac:dyDescent="0.5">
      <c r="AH90" s="4">
        <v>184.79680555555555</v>
      </c>
      <c r="AI90" s="4">
        <f>360-AH90</f>
        <v>175.20319444444445</v>
      </c>
    </row>
  </sheetData>
  <sheetProtection password="C662" sheet="1" selectLockedCells="1" selectUnlockedCells="1"/>
  <mergeCells count="11">
    <mergeCell ref="AJ61:AK61"/>
    <mergeCell ref="AJ62:AK62"/>
    <mergeCell ref="Z2:AA2"/>
    <mergeCell ref="AD2:AE2"/>
    <mergeCell ref="AN2:AO2"/>
    <mergeCell ref="A1:L1"/>
    <mergeCell ref="N2:O2"/>
    <mergeCell ref="R2:S2"/>
    <mergeCell ref="V2:W2"/>
    <mergeCell ref="CG3:CJ3"/>
    <mergeCell ref="AW2:AX2"/>
  </mergeCells>
  <phoneticPr fontId="1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52"/>
  <sheetViews>
    <sheetView showFormulas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IV65536"/>
    </sheetView>
  </sheetViews>
  <sheetFormatPr defaultColWidth="6.453125" defaultRowHeight="15.5" x14ac:dyDescent="0.35"/>
  <cols>
    <col min="1" max="1" width="1.7265625" style="1" bestFit="1" customWidth="1"/>
    <col min="2" max="2" width="46.54296875" style="1" bestFit="1" customWidth="1"/>
    <col min="3" max="3" width="20.7265625" style="1" bestFit="1" customWidth="1"/>
    <col min="4" max="4" width="20.81640625" style="1" bestFit="1" customWidth="1"/>
    <col min="5" max="5" width="20.7265625" style="1" bestFit="1" customWidth="1"/>
    <col min="6" max="6" width="20.81640625" style="1" bestFit="1" customWidth="1"/>
    <col min="7" max="7" width="21" style="1" bestFit="1" customWidth="1"/>
    <col min="8" max="8" width="8" style="1" bestFit="1" customWidth="1"/>
    <col min="9" max="9" width="96.81640625" style="1" bestFit="1" customWidth="1"/>
    <col min="10" max="10" width="65.1796875" style="1" bestFit="1" customWidth="1"/>
    <col min="11" max="11" width="64.81640625" style="1" bestFit="1" customWidth="1"/>
    <col min="12" max="12" width="65.26953125" style="1" bestFit="1" customWidth="1"/>
    <col min="13" max="13" width="66.453125" style="1" bestFit="1" customWidth="1"/>
    <col min="14" max="14" width="65.453125" style="1" bestFit="1" customWidth="1"/>
    <col min="15" max="15" width="11.26953125" style="1" bestFit="1" customWidth="1"/>
    <col min="16" max="16" width="11.81640625" style="1" bestFit="1" customWidth="1"/>
    <col min="17" max="17" width="11.7265625" style="1" bestFit="1" customWidth="1"/>
    <col min="18" max="18" width="13" style="1" bestFit="1" customWidth="1"/>
    <col min="19" max="19" width="12.26953125" style="1" bestFit="1" customWidth="1"/>
    <col min="20" max="20" width="31.81640625" style="1" bestFit="1" customWidth="1"/>
    <col min="21" max="21" width="21.81640625" style="1" bestFit="1" customWidth="1"/>
    <col min="22" max="22" width="5" style="1" bestFit="1" customWidth="1"/>
    <col min="23" max="23" width="78.26953125" style="1" bestFit="1" customWidth="1"/>
    <col min="24" max="24" width="78" style="1" bestFit="1" customWidth="1"/>
    <col min="25" max="25" width="78.453125" style="1" bestFit="1" customWidth="1"/>
    <col min="26" max="26" width="79.7265625" style="1" bestFit="1" customWidth="1"/>
    <col min="27" max="27" width="79.26953125" style="1" bestFit="1" customWidth="1"/>
    <col min="28" max="28" width="11" style="1" bestFit="1" customWidth="1"/>
    <col min="29" max="31" width="10.1796875" style="1" bestFit="1" customWidth="1"/>
    <col min="32" max="32" width="11.54296875" style="1" bestFit="1" customWidth="1"/>
    <col min="33" max="33" width="85.54296875" style="1" bestFit="1" customWidth="1"/>
    <col min="34" max="34" width="67" style="1" bestFit="1" customWidth="1"/>
    <col min="35" max="35" width="66.7265625" style="1" bestFit="1" customWidth="1"/>
    <col min="36" max="36" width="67.26953125" style="1" bestFit="1" customWidth="1"/>
    <col min="37" max="37" width="68.453125" style="1" bestFit="1" customWidth="1"/>
    <col min="38" max="38" width="67.453125" style="1" bestFit="1" customWidth="1"/>
    <col min="39" max="39" width="62.26953125" style="1" bestFit="1" customWidth="1"/>
    <col min="40" max="40" width="62" style="1" bestFit="1" customWidth="1"/>
    <col min="41" max="41" width="62.453125" style="1" bestFit="1" customWidth="1"/>
    <col min="42" max="43" width="62.7265625" style="1" bestFit="1" customWidth="1"/>
    <col min="44" max="16384" width="6.453125" style="1"/>
  </cols>
  <sheetData>
    <row r="1" spans="1:43" x14ac:dyDescent="0.35">
      <c r="C1" s="17" t="s">
        <v>50</v>
      </c>
      <c r="D1" s="17"/>
      <c r="E1" s="17"/>
      <c r="F1" s="17"/>
      <c r="G1" s="17"/>
      <c r="H1" s="1" t="s">
        <v>51</v>
      </c>
      <c r="I1" s="1" t="s">
        <v>52</v>
      </c>
      <c r="J1" s="17" t="s">
        <v>53</v>
      </c>
      <c r="K1" s="17"/>
      <c r="L1" s="17"/>
      <c r="M1" s="17"/>
      <c r="N1" s="17"/>
      <c r="O1" s="17" t="s">
        <v>54</v>
      </c>
      <c r="P1" s="17"/>
      <c r="Q1" s="17"/>
      <c r="R1" s="17"/>
      <c r="S1" s="17"/>
      <c r="T1" s="1" t="s">
        <v>51</v>
      </c>
      <c r="W1" s="17" t="s">
        <v>60</v>
      </c>
      <c r="X1" s="17"/>
      <c r="Y1" s="17"/>
      <c r="Z1" s="17"/>
      <c r="AA1" s="17"/>
      <c r="AB1" s="17" t="s">
        <v>106</v>
      </c>
      <c r="AC1" s="17"/>
      <c r="AD1" s="17"/>
      <c r="AE1" s="17"/>
      <c r="AF1" s="17"/>
      <c r="AG1" s="1" t="s">
        <v>51</v>
      </c>
      <c r="AH1" s="17" t="s">
        <v>61</v>
      </c>
      <c r="AI1" s="17"/>
      <c r="AJ1" s="17"/>
      <c r="AK1" s="17"/>
      <c r="AL1" s="17"/>
      <c r="AM1" s="17" t="s">
        <v>20</v>
      </c>
      <c r="AN1" s="17"/>
      <c r="AO1" s="17"/>
      <c r="AP1" s="17"/>
      <c r="AQ1" s="17"/>
    </row>
    <row r="2" spans="1:43" x14ac:dyDescent="0.35">
      <c r="B2" s="1" t="s">
        <v>42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J2" s="1">
        <v>2</v>
      </c>
      <c r="K2" s="1">
        <v>3</v>
      </c>
      <c r="L2" s="1">
        <v>4</v>
      </c>
      <c r="M2" s="1">
        <v>5</v>
      </c>
      <c r="N2" s="1">
        <v>6</v>
      </c>
      <c r="O2" s="1">
        <v>2</v>
      </c>
      <c r="P2" s="1">
        <v>3</v>
      </c>
      <c r="Q2" s="1">
        <v>4</v>
      </c>
      <c r="R2" s="1">
        <v>5</v>
      </c>
      <c r="S2" s="1">
        <v>6</v>
      </c>
      <c r="W2" s="1">
        <v>2</v>
      </c>
      <c r="X2" s="1">
        <v>3</v>
      </c>
      <c r="Y2" s="1">
        <v>4</v>
      </c>
      <c r="Z2" s="1">
        <v>5</v>
      </c>
      <c r="AA2" s="1">
        <v>6</v>
      </c>
      <c r="AB2" s="1">
        <v>2</v>
      </c>
      <c r="AC2" s="1">
        <v>3</v>
      </c>
      <c r="AD2" s="1">
        <v>4</v>
      </c>
      <c r="AE2" s="1">
        <v>5</v>
      </c>
      <c r="AF2" s="1">
        <v>6</v>
      </c>
      <c r="AH2" s="1">
        <v>2</v>
      </c>
      <c r="AI2" s="1">
        <v>3</v>
      </c>
      <c r="AJ2" s="1">
        <v>4</v>
      </c>
      <c r="AK2" s="1">
        <v>5</v>
      </c>
      <c r="AL2" s="1">
        <v>6</v>
      </c>
      <c r="AM2" s="1">
        <v>2</v>
      </c>
      <c r="AN2" s="1">
        <v>3</v>
      </c>
      <c r="AO2" s="1">
        <v>4</v>
      </c>
      <c r="AP2" s="1">
        <v>5</v>
      </c>
      <c r="AQ2" s="1">
        <v>6</v>
      </c>
    </row>
    <row r="3" spans="1:43" x14ac:dyDescent="0.35">
      <c r="A3" s="1">
        <v>1</v>
      </c>
      <c r="B3" s="1">
        <f>(('DATA ENTRY SHEET'!B13)+('DATA ENTRY SHEET'!C13/60)+('DATA ENTRY SHEET'!D13/3600))</f>
        <v>0</v>
      </c>
      <c r="C3" s="1" t="str">
        <f>IF('DATA ENTRY SHEET'!E13="","",B3*2)</f>
        <v/>
      </c>
      <c r="D3" s="1" t="str">
        <f>IF('DATA ENTRY SHEET'!H13="","",B3*3)</f>
        <v/>
      </c>
      <c r="E3" s="1" t="str">
        <f>IF('DATA ENTRY SHEET'!K13="","",B3*4)</f>
        <v/>
      </c>
      <c r="F3" s="1" t="str">
        <f>IF('DATA ENTRY SHEET'!N13="","",B3*5)</f>
        <v/>
      </c>
      <c r="G3" s="1" t="str">
        <f>IF('DATA ENTRY SHEET'!Q13="","",B3*6)</f>
        <v/>
      </c>
      <c r="H3" s="1">
        <f>SUM(C3:G3)</f>
        <v>0</v>
      </c>
      <c r="I3" s="1">
        <f>IF(H3&lt;=360,0,IF(AND(H3&gt;360,H3&lt;=720),360,IF(AND(H3&gt;720,H3&lt;=1080),720,IF(AND(H3&gt;1080,H3&lt;=1440),1080,IF(AND(H3&gt;1440,H3&lt;=1800),1440,IF(AND(H3&gt;1800,H3&lt;=2160),1800,""))))))</f>
        <v>0</v>
      </c>
      <c r="J3" s="1" t="str">
        <f>IF('DATA ENTRY SHEET'!E13="","",(('DATA ENTRY SHEET'!E13)+('DATA ENTRY SHEET'!F13/60)+('DATA ENTRY SHEET'!G13/3600))+I3)</f>
        <v/>
      </c>
      <c r="K3" s="1" t="str">
        <f>IF('DATA ENTRY SHEET'!H13="","",(('DATA ENTRY SHEET'!H13)+('DATA ENTRY SHEET'!I13/60)+('DATA ENTRY SHEET'!J13/3600))+I3)</f>
        <v/>
      </c>
      <c r="L3" s="1" t="str">
        <f>IF('DATA ENTRY SHEET'!K13="","",(('DATA ENTRY SHEET'!K13)+('DATA ENTRY SHEET'!L13/60)+('DATA ENTRY SHEET'!M13/3600))+I3)</f>
        <v/>
      </c>
      <c r="M3" s="1" t="str">
        <f>IF('DATA ENTRY SHEET'!N13="","",(('DATA ENTRY SHEET'!N13)+('DATA ENTRY SHEET'!O13/60)+('DATA ENTRY SHEET'!P13/3600))+I3)</f>
        <v/>
      </c>
      <c r="N3" s="1" t="str">
        <f>IF('DATA ENTRY SHEET'!Q13="","",(('DATA ENTRY SHEET'!Q13)+('DATA ENTRY SHEET'!R13/60)+('DATA ENTRY SHEET'!S13/3600))+I3)</f>
        <v/>
      </c>
      <c r="O3" s="1" t="str">
        <f>IF(J3="","",J3/$J$2)</f>
        <v/>
      </c>
      <c r="P3" s="1" t="str">
        <f>IF(K3="","",K3/$K$2)</f>
        <v/>
      </c>
      <c r="Q3" s="1" t="str">
        <f>IF(L3="","",L3/$L$2)</f>
        <v/>
      </c>
      <c r="R3" s="1" t="str">
        <f>IF(M3="","",M3/$M$2)</f>
        <v/>
      </c>
      <c r="S3" s="1" t="str">
        <f>IF(N3="","",N3/$N$2)</f>
        <v/>
      </c>
      <c r="T3" s="1" t="str">
        <f>IF(AND(O3="",P3="",Q3="",R3="",S3=""),"",SUM(O3:S3))</f>
        <v/>
      </c>
      <c r="U3" s="1">
        <f>IF(T3&lt;(B3-1),360,IF(T3&gt;(B3+1),-360,0))</f>
        <v>-360</v>
      </c>
      <c r="V3" s="1">
        <f>I3+U3</f>
        <v>-360</v>
      </c>
      <c r="W3" s="1" t="str">
        <f>IF('DATA ENTRY SHEET'!E13="","",(('DATA ENTRY SHEET'!E13)+('DATA ENTRY SHEET'!F13/60)+('DATA ENTRY SHEET'!G13/3600))+'ANGLE DETERMINATION'!V3)</f>
        <v/>
      </c>
      <c r="X3" s="1" t="str">
        <f>IF('DATA ENTRY SHEET'!H13="","",(('DATA ENTRY SHEET'!H13)+('DATA ENTRY SHEET'!I13/60)+('DATA ENTRY SHEET'!J13/3600))+'ANGLE DETERMINATION'!V3)</f>
        <v/>
      </c>
      <c r="Y3" s="1" t="str">
        <f>IF('DATA ENTRY SHEET'!K13="","",(('DATA ENTRY SHEET'!K13)+('DATA ENTRY SHEET'!L13/60)+('DATA ENTRY SHEET'!M13/3600))+'ANGLE DETERMINATION'!V3)</f>
        <v/>
      </c>
      <c r="Z3" s="1" t="str">
        <f>IF('DATA ENTRY SHEET'!N13="","",(('DATA ENTRY SHEET'!N13)+('DATA ENTRY SHEET'!O13/60)+('DATA ENTRY SHEET'!P13/3600))+'ANGLE DETERMINATION'!V3)</f>
        <v/>
      </c>
      <c r="AA3" s="1" t="str">
        <f>+IF('DATA ENTRY SHEET'!Q13="","",(('DATA ENTRY SHEET'!Q13)+('DATA ENTRY SHEET'!R13/60)+('DATA ENTRY SHEET'!S13/3600))+'ANGLE DETERMINATION'!V3)</f>
        <v/>
      </c>
      <c r="AB3" s="1" t="str">
        <f>IF(W3="","",W3/2)</f>
        <v/>
      </c>
      <c r="AC3" s="1" t="str">
        <f>IF(X3="","",X3/3)</f>
        <v/>
      </c>
      <c r="AD3" s="1" t="str">
        <f>IF(Y3="","",Y3/4)</f>
        <v/>
      </c>
      <c r="AE3" s="1" t="str">
        <f>IF(Z3="","",Z3/5)</f>
        <v/>
      </c>
      <c r="AF3" s="1" t="str">
        <f>IF(AA3="","",AA3/6)</f>
        <v/>
      </c>
      <c r="AG3" s="1" t="b">
        <f>IF('DATA ENTRY SHEET'!$U$5="RESET",SUM(AB3:AF3),IF('DATA ENTRY SHEET'!$U$5="ACC",SUM(AH3:AL3),IF('DATA ENTRY SHEET'!$U$5="AVE",SUM(AM3:AQ3),FALSE)))</f>
        <v>0</v>
      </c>
      <c r="AH3" s="1" t="str">
        <f>IF('DATA ENTRY SHEET'!E13="","",(SUM(('DATA ENTRY SHEET'!E13)+('DATA ENTRY SHEET'!F13/60)+('DATA ENTRY SHEET'!G13/3600)))/2)</f>
        <v/>
      </c>
      <c r="AI3" s="1" t="str">
        <f>IF('DATA ENTRY SHEET'!H13="","",(SUM(('DATA ENTRY SHEET'!H13)+('DATA ENTRY SHEET'!I13/60)+('DATA ENTRY SHEET'!J13/3600)))/3)</f>
        <v/>
      </c>
      <c r="AJ3" s="1" t="str">
        <f>IF('DATA ENTRY SHEET'!K13="","",(SUM(('DATA ENTRY SHEET'!K13)+('DATA ENTRY SHEET'!L13/60)+('DATA ENTRY SHEET'!M13/3600)))/4)</f>
        <v/>
      </c>
      <c r="AK3" s="1" t="str">
        <f>IF('DATA ENTRY SHEET'!N13="","",(SUM(('DATA ENTRY SHEET'!N13)+('DATA ENTRY SHEET'!O13/60)+('DATA ENTRY SHEET'!P13/3600)))/5)</f>
        <v/>
      </c>
      <c r="AL3" s="1" t="str">
        <f>IF('DATA ENTRY SHEET'!Q13="","",(SUM(('DATA ENTRY SHEET'!Q13)+('DATA ENTRY SHEET'!R13/60)+('DATA ENTRY SHEET'!S13/3600)))/6)</f>
        <v/>
      </c>
      <c r="AM3" s="1" t="str">
        <f>IF('DATA ENTRY SHEET'!E13="","",('DATA ENTRY SHEET'!E13)+('DATA ENTRY SHEET'!F13/60)+('DATA ENTRY SHEET'!G13/3600))</f>
        <v/>
      </c>
      <c r="AN3" s="1" t="str">
        <f>IF('DATA ENTRY SHEET'!H13="","",('DATA ENTRY SHEET'!H13)+('DATA ENTRY SHEET'!I13/60)+('DATA ENTRY SHEET'!J13/3600))</f>
        <v/>
      </c>
      <c r="AO3" s="1" t="str">
        <f>IF('DATA ENTRY SHEET'!K13="","",('DATA ENTRY SHEET'!K13)+('DATA ENTRY SHEET'!L13/60)+('DATA ENTRY SHEET'!M13/3600))</f>
        <v/>
      </c>
      <c r="AP3" s="1" t="str">
        <f>IF('DATA ENTRY SHEET'!N13="","",('DATA ENTRY SHEET'!N13)+('DATA ENTRY SHEET'!O13/60)+('DATA ENTRY SHEET'!P13/3600))</f>
        <v/>
      </c>
      <c r="AQ3" s="1" t="str">
        <f>IF('DATA ENTRY SHEET'!Q13="","",('DATA ENTRY SHEET'!Q13)+('DATA ENTRY SHEET'!R13/60)+('DATA ENTRY SHEET'!S13/3600))</f>
        <v/>
      </c>
    </row>
    <row r="4" spans="1:43" x14ac:dyDescent="0.35">
      <c r="A4" s="1">
        <v>2</v>
      </c>
      <c r="B4" s="1">
        <f>(('DATA ENTRY SHEET'!B14)+('DATA ENTRY SHEET'!C14/60)+('DATA ENTRY SHEET'!D14/3600))</f>
        <v>0</v>
      </c>
      <c r="C4" s="1" t="str">
        <f>IF('DATA ENTRY SHEET'!E14="","",B4*2)</f>
        <v/>
      </c>
      <c r="D4" s="1" t="str">
        <f>IF('DATA ENTRY SHEET'!H14="","",B4*3)</f>
        <v/>
      </c>
      <c r="E4" s="1" t="str">
        <f>IF('DATA ENTRY SHEET'!K14="","",B4*4)</f>
        <v/>
      </c>
      <c r="F4" s="1" t="str">
        <f>IF('DATA ENTRY SHEET'!N14="","",B4*5)</f>
        <v/>
      </c>
      <c r="G4" s="1" t="str">
        <f>IF('DATA ENTRY SHEET'!Q14="","",B4*6)</f>
        <v/>
      </c>
      <c r="H4" s="1">
        <f t="shared" ref="H4:H52" si="0">SUM(C4:G4)</f>
        <v>0</v>
      </c>
      <c r="I4" s="1">
        <f>IF(H4&lt;=360,0,IF(AND(H4&gt;360,H4&lt;=720),360,IF(AND(H4&gt;720,H4&lt;=1080),720,IF(AND(H4&gt;1080,H4&lt;=1440),1080,IF(AND(H4&gt;1440,H4&lt;=1800),1440,IF(AND(H4&gt;1800,H4&lt;=2160),1800,""))))))</f>
        <v>0</v>
      </c>
      <c r="J4" s="1" t="str">
        <f>IF('DATA ENTRY SHEET'!E14="","",(('DATA ENTRY SHEET'!E14)+('DATA ENTRY SHEET'!F14/60)+('DATA ENTRY SHEET'!G14/3600))+I4)</f>
        <v/>
      </c>
      <c r="K4" s="1" t="str">
        <f>IF('DATA ENTRY SHEET'!H14="","",(('DATA ENTRY SHEET'!H14)+('DATA ENTRY SHEET'!I14/60)+('DATA ENTRY SHEET'!J14/3600))+I4)</f>
        <v/>
      </c>
      <c r="L4" s="1" t="str">
        <f>IF('DATA ENTRY SHEET'!K14="","",(('DATA ENTRY SHEET'!K14)+('DATA ENTRY SHEET'!L14/60)+('DATA ENTRY SHEET'!M14/3600))+I4)</f>
        <v/>
      </c>
      <c r="M4" s="1" t="str">
        <f>IF('DATA ENTRY SHEET'!N14="","",(('DATA ENTRY SHEET'!N14)+('DATA ENTRY SHEET'!O14/60)+('DATA ENTRY SHEET'!P14/3600))+I4)</f>
        <v/>
      </c>
      <c r="N4" s="1" t="str">
        <f>IF('DATA ENTRY SHEET'!Q14="","",(('DATA ENTRY SHEET'!Q14)+('DATA ENTRY SHEET'!R14/60)+('DATA ENTRY SHEET'!S14/3600))+I4)</f>
        <v/>
      </c>
      <c r="O4" s="1" t="str">
        <f t="shared" ref="O4:O52" si="1">IF(J4="","",J4/$J$2)</f>
        <v/>
      </c>
      <c r="P4" s="1" t="str">
        <f t="shared" ref="P4:P52" si="2">IF(K4="","",K4/$K$2)</f>
        <v/>
      </c>
      <c r="Q4" s="1" t="str">
        <f t="shared" ref="Q4:Q52" si="3">IF(L4="","",L4/$L$2)</f>
        <v/>
      </c>
      <c r="R4" s="1" t="str">
        <f t="shared" ref="R4:R52" si="4">IF(M4="","",M4/$M$2)</f>
        <v/>
      </c>
      <c r="S4" s="1" t="str">
        <f t="shared" ref="S4:S52" si="5">IF(N4="","",N4/$N$2)</f>
        <v/>
      </c>
      <c r="T4" s="1" t="str">
        <f t="shared" ref="T4:T52" si="6">IF(AND(O4="",P4="",Q4="",R4="",S4=""),"",SUM(O4:S4))</f>
        <v/>
      </c>
      <c r="U4" s="1">
        <f>IF(T4&lt;(B4-1),360,IF(T4&gt;(B4+1),-360,0))</f>
        <v>-360</v>
      </c>
      <c r="V4" s="1">
        <f>I4+U4</f>
        <v>-360</v>
      </c>
      <c r="W4" s="1" t="str">
        <f>IF('DATA ENTRY SHEET'!E14="","",(('DATA ENTRY SHEET'!E14)+('DATA ENTRY SHEET'!F14/60)+('DATA ENTRY SHEET'!G14/3600))+'ANGLE DETERMINATION'!V4)</f>
        <v/>
      </c>
      <c r="X4" s="1" t="str">
        <f>IF('DATA ENTRY SHEET'!H14="","",(('DATA ENTRY SHEET'!H14)+('DATA ENTRY SHEET'!I14/60)+('DATA ENTRY SHEET'!J14/3600))+'ANGLE DETERMINATION'!V4)</f>
        <v/>
      </c>
      <c r="Y4" s="1" t="str">
        <f>IF('DATA ENTRY SHEET'!K14="","",(('DATA ENTRY SHEET'!K14)+('DATA ENTRY SHEET'!L14/60)+('DATA ENTRY SHEET'!M14/3600))+'ANGLE DETERMINATION'!V4)</f>
        <v/>
      </c>
      <c r="Z4" s="1" t="str">
        <f>IF('DATA ENTRY SHEET'!N14="","",(('DATA ENTRY SHEET'!N14)+('DATA ENTRY SHEET'!O14/60)+('DATA ENTRY SHEET'!P14/3600))+'ANGLE DETERMINATION'!V4)</f>
        <v/>
      </c>
      <c r="AA4" s="1" t="str">
        <f>+IF('DATA ENTRY SHEET'!Q14="","",(('DATA ENTRY SHEET'!Q14)+('DATA ENTRY SHEET'!R14/60)+('DATA ENTRY SHEET'!S14/3600))+'ANGLE DETERMINATION'!V4)</f>
        <v/>
      </c>
      <c r="AB4" s="1" t="str">
        <f>IF(W4="","",W4/2)</f>
        <v/>
      </c>
      <c r="AC4" s="1" t="str">
        <f>IF(X4="","",X4/3)</f>
        <v/>
      </c>
      <c r="AD4" s="1" t="str">
        <f>IF(Y4="","",Y4/4)</f>
        <v/>
      </c>
      <c r="AE4" s="1" t="str">
        <f>IF(Z4="","",Z4/5)</f>
        <v/>
      </c>
      <c r="AF4" s="1" t="str">
        <f>IF(AA4="","",AA4/6)</f>
        <v/>
      </c>
      <c r="AG4" s="1" t="b">
        <f>IF('DATA ENTRY SHEET'!$U$5="RESET",SUM(AB4:AF4),IF('DATA ENTRY SHEET'!$U$5="ACC",SUM(AH4:AL4),IF('DATA ENTRY SHEET'!$U$5="AVE",SUM(AM4:AQ4),FALSE)))</f>
        <v>0</v>
      </c>
      <c r="AH4" s="1" t="str">
        <f>IF('DATA ENTRY SHEET'!E14="","",(SUM(('DATA ENTRY SHEET'!E14)+('DATA ENTRY SHEET'!F14/60)+('DATA ENTRY SHEET'!G14/3600)))/2)</f>
        <v/>
      </c>
      <c r="AI4" s="1" t="str">
        <f>IF('DATA ENTRY SHEET'!H14="","",(SUM(('DATA ENTRY SHEET'!H14)+('DATA ENTRY SHEET'!I14/60)+('DATA ENTRY SHEET'!J14/3600)))/3)</f>
        <v/>
      </c>
      <c r="AJ4" s="1" t="str">
        <f>IF('DATA ENTRY SHEET'!K14="","",(SUM(('DATA ENTRY SHEET'!K14)+('DATA ENTRY SHEET'!L14/60)+('DATA ENTRY SHEET'!M14/3600)))/4)</f>
        <v/>
      </c>
      <c r="AK4" s="1" t="str">
        <f>IF('DATA ENTRY SHEET'!N14="","",(SUM(('DATA ENTRY SHEET'!N14)+('DATA ENTRY SHEET'!O14/60)+('DATA ENTRY SHEET'!P14/3600)))/5)</f>
        <v/>
      </c>
      <c r="AL4" s="1" t="str">
        <f>IF('DATA ENTRY SHEET'!Q14="","",(SUM(('DATA ENTRY SHEET'!Q14)+('DATA ENTRY SHEET'!R14/60)+('DATA ENTRY SHEET'!S14/3600)))/6)</f>
        <v/>
      </c>
      <c r="AM4" s="1" t="str">
        <f>IF('DATA ENTRY SHEET'!E14="","",('DATA ENTRY SHEET'!E14)+('DATA ENTRY SHEET'!F14/60)+('DATA ENTRY SHEET'!G14/3600))</f>
        <v/>
      </c>
      <c r="AN4" s="1" t="str">
        <f>IF('DATA ENTRY SHEET'!H14="","",('DATA ENTRY SHEET'!H14)+('DATA ENTRY SHEET'!I14/60)+('DATA ENTRY SHEET'!J14/3600))</f>
        <v/>
      </c>
      <c r="AO4" s="1" t="str">
        <f>IF('DATA ENTRY SHEET'!K14="","",('DATA ENTRY SHEET'!K14)+('DATA ENTRY SHEET'!L14/60)+('DATA ENTRY SHEET'!M14/3600))</f>
        <v/>
      </c>
      <c r="AP4" s="1" t="str">
        <f>IF('DATA ENTRY SHEET'!N14="","",('DATA ENTRY SHEET'!N14)+('DATA ENTRY SHEET'!O14/60)+('DATA ENTRY SHEET'!P14/3600))</f>
        <v/>
      </c>
      <c r="AQ4" s="1" t="str">
        <f>IF('DATA ENTRY SHEET'!Q14="","",('DATA ENTRY SHEET'!Q14)+('DATA ENTRY SHEET'!R14/60)+('DATA ENTRY SHEET'!S14/3600))</f>
        <v/>
      </c>
    </row>
    <row r="5" spans="1:43" x14ac:dyDescent="0.35">
      <c r="A5" s="1">
        <v>3</v>
      </c>
      <c r="B5" s="1">
        <f>(('DATA ENTRY SHEET'!B15)+('DATA ENTRY SHEET'!C15/60)+('DATA ENTRY SHEET'!D15/3600))</f>
        <v>0</v>
      </c>
      <c r="C5" s="1" t="str">
        <f>IF('DATA ENTRY SHEET'!E15="","",B5*2)</f>
        <v/>
      </c>
      <c r="D5" s="1" t="str">
        <f>IF('DATA ENTRY SHEET'!H15="","",B5*3)</f>
        <v/>
      </c>
      <c r="E5" s="1" t="str">
        <f>IF('DATA ENTRY SHEET'!K15="","",B5*4)</f>
        <v/>
      </c>
      <c r="F5" s="1" t="str">
        <f>IF('DATA ENTRY SHEET'!N15="","",B5*5)</f>
        <v/>
      </c>
      <c r="G5" s="1" t="str">
        <f>IF('DATA ENTRY SHEET'!Q15="","",B5*6)</f>
        <v/>
      </c>
      <c r="H5" s="1">
        <f t="shared" si="0"/>
        <v>0</v>
      </c>
      <c r="I5" s="1">
        <f t="shared" ref="I5:I52" si="7">IF(H5&lt;=360,0,IF(AND(H5&gt;360,H5&lt;=720),360,IF(AND(H5&gt;720,H5&lt;=1080),720,IF(AND(H5&gt;1080,H5&lt;=1440),1080,IF(AND(H5&gt;1440,H5&lt;=1800),1440,IF(AND(H5&gt;1800,H5&lt;=2160),1800,""))))))</f>
        <v>0</v>
      </c>
      <c r="J5" s="1" t="str">
        <f>IF('DATA ENTRY SHEET'!E15="","",(('DATA ENTRY SHEET'!E15)+('DATA ENTRY SHEET'!F15/60)+('DATA ENTRY SHEET'!G15/3600))+I5)</f>
        <v/>
      </c>
      <c r="K5" s="1" t="str">
        <f>IF('DATA ENTRY SHEET'!H15="","",(('DATA ENTRY SHEET'!H15)+('DATA ENTRY SHEET'!I15/60)+('DATA ENTRY SHEET'!J15/3600))+I5)</f>
        <v/>
      </c>
      <c r="L5" s="1" t="str">
        <f>IF('DATA ENTRY SHEET'!K15="","",(('DATA ENTRY SHEET'!K15)+('DATA ENTRY SHEET'!L15/60)+('DATA ENTRY SHEET'!M15/3600))+I5)</f>
        <v/>
      </c>
      <c r="M5" s="1" t="str">
        <f>IF('DATA ENTRY SHEET'!N15="","",(('DATA ENTRY SHEET'!N15)+('DATA ENTRY SHEET'!O15/60)+('DATA ENTRY SHEET'!P15/3600))+I5)</f>
        <v/>
      </c>
      <c r="N5" s="1" t="str">
        <f>IF('DATA ENTRY SHEET'!Q15="","",(('DATA ENTRY SHEET'!Q15)+('DATA ENTRY SHEET'!R15/60)+('DATA ENTRY SHEET'!S15/3600))+I5)</f>
        <v/>
      </c>
      <c r="O5" s="1" t="str">
        <f t="shared" si="1"/>
        <v/>
      </c>
      <c r="P5" s="1" t="str">
        <f t="shared" si="2"/>
        <v/>
      </c>
      <c r="Q5" s="1" t="str">
        <f t="shared" si="3"/>
        <v/>
      </c>
      <c r="R5" s="1" t="str">
        <f t="shared" si="4"/>
        <v/>
      </c>
      <c r="S5" s="1" t="str">
        <f t="shared" si="5"/>
        <v/>
      </c>
      <c r="T5" s="1" t="str">
        <f t="shared" si="6"/>
        <v/>
      </c>
      <c r="U5" s="1">
        <f>IF(T5&lt;(B5-1),360,IF(T5&gt;(B5+1),-360,0))</f>
        <v>-360</v>
      </c>
      <c r="V5" s="1">
        <f>I5+U5</f>
        <v>-360</v>
      </c>
      <c r="W5" s="1" t="str">
        <f>IF('DATA ENTRY SHEET'!E15="","",(('DATA ENTRY SHEET'!E15)+('DATA ENTRY SHEET'!F15/60)+('DATA ENTRY SHEET'!G15/3600))+'ANGLE DETERMINATION'!V5)</f>
        <v/>
      </c>
      <c r="X5" s="1" t="str">
        <f>IF('DATA ENTRY SHEET'!H15="","",(('DATA ENTRY SHEET'!H15)+('DATA ENTRY SHEET'!I15/60)+('DATA ENTRY SHEET'!J15/3600))+'ANGLE DETERMINATION'!V5)</f>
        <v/>
      </c>
      <c r="Y5" s="1" t="str">
        <f>IF('DATA ENTRY SHEET'!K15="","",(('DATA ENTRY SHEET'!K15)+('DATA ENTRY SHEET'!L15/60)+('DATA ENTRY SHEET'!M15/3600))+'ANGLE DETERMINATION'!V5)</f>
        <v/>
      </c>
      <c r="Z5" s="1" t="str">
        <f>IF('DATA ENTRY SHEET'!N15="","",(('DATA ENTRY SHEET'!N15)+('DATA ENTRY SHEET'!O15/60)+('DATA ENTRY SHEET'!P15/3600))+'ANGLE DETERMINATION'!V5)</f>
        <v/>
      </c>
      <c r="AA5" s="1" t="str">
        <f>+IF('DATA ENTRY SHEET'!Q15="","",(('DATA ENTRY SHEET'!Q15)+('DATA ENTRY SHEET'!R15/60)+('DATA ENTRY SHEET'!S15/3600))+'ANGLE DETERMINATION'!V5)</f>
        <v/>
      </c>
      <c r="AB5" s="1" t="str">
        <f>IF(W5="","",W5/2)</f>
        <v/>
      </c>
      <c r="AC5" s="1" t="str">
        <f>IF(X5="","",X5/3)</f>
        <v/>
      </c>
      <c r="AD5" s="1" t="str">
        <f>IF(Y5="","",Y5/4)</f>
        <v/>
      </c>
      <c r="AE5" s="1" t="str">
        <f>IF(Z5="","",Z5/5)</f>
        <v/>
      </c>
      <c r="AF5" s="1" t="str">
        <f>IF(AA5="","",AA5/6)</f>
        <v/>
      </c>
      <c r="AG5" s="1" t="b">
        <f>IF('DATA ENTRY SHEET'!$U$5="RESET",SUM(AB5:AF5),IF('DATA ENTRY SHEET'!$U$5="ACC",SUM(AH5:AL5),IF('DATA ENTRY SHEET'!$U$5="AVE",SUM(AM5:AQ5),FALSE)))</f>
        <v>0</v>
      </c>
      <c r="AH5" s="1" t="str">
        <f>IF('DATA ENTRY SHEET'!E15="","",(SUM(('DATA ENTRY SHEET'!E15)+('DATA ENTRY SHEET'!F15/60)+('DATA ENTRY SHEET'!G15/3600)))/2)</f>
        <v/>
      </c>
      <c r="AI5" s="1" t="str">
        <f>IF('DATA ENTRY SHEET'!H15="","",(SUM(('DATA ENTRY SHEET'!H15)+('DATA ENTRY SHEET'!I15/60)+('DATA ENTRY SHEET'!J15/3600)))/3)</f>
        <v/>
      </c>
      <c r="AJ5" s="1" t="str">
        <f>IF('DATA ENTRY SHEET'!K15="","",(SUM(('DATA ENTRY SHEET'!K15)+('DATA ENTRY SHEET'!L15/60)+('DATA ENTRY SHEET'!M15/3600)))/4)</f>
        <v/>
      </c>
      <c r="AK5" s="1" t="str">
        <f>IF('DATA ENTRY SHEET'!N15="","",(SUM(('DATA ENTRY SHEET'!N15)+('DATA ENTRY SHEET'!O15/60)+('DATA ENTRY SHEET'!P15/3600)))/5)</f>
        <v/>
      </c>
      <c r="AL5" s="1" t="str">
        <f>IF('DATA ENTRY SHEET'!Q15="","",(SUM(('DATA ENTRY SHEET'!Q15)+('DATA ENTRY SHEET'!R15/60)+('DATA ENTRY SHEET'!S15/3600)))/6)</f>
        <v/>
      </c>
      <c r="AM5" s="1" t="str">
        <f>IF('DATA ENTRY SHEET'!E15="","",('DATA ENTRY SHEET'!E15)+('DATA ENTRY SHEET'!F15/60)+('DATA ENTRY SHEET'!G15/3600))</f>
        <v/>
      </c>
      <c r="AN5" s="1" t="str">
        <f>IF('DATA ENTRY SHEET'!H15="","",('DATA ENTRY SHEET'!H15)+('DATA ENTRY SHEET'!I15/60)+('DATA ENTRY SHEET'!J15/3600))</f>
        <v/>
      </c>
      <c r="AO5" s="1" t="str">
        <f>IF('DATA ENTRY SHEET'!K15="","",('DATA ENTRY SHEET'!K15)+('DATA ENTRY SHEET'!L15/60)+('DATA ENTRY SHEET'!M15/3600))</f>
        <v/>
      </c>
      <c r="AP5" s="1" t="str">
        <f>IF('DATA ENTRY SHEET'!N15="","",('DATA ENTRY SHEET'!N15)+('DATA ENTRY SHEET'!O15/60)+('DATA ENTRY SHEET'!P15/3600))</f>
        <v/>
      </c>
      <c r="AQ5" s="1" t="str">
        <f>IF('DATA ENTRY SHEET'!Q15="","",('DATA ENTRY SHEET'!Q15)+('DATA ENTRY SHEET'!R15/60)+('DATA ENTRY SHEET'!S15/3600))</f>
        <v/>
      </c>
    </row>
    <row r="6" spans="1:43" x14ac:dyDescent="0.35">
      <c r="A6" s="1">
        <v>4</v>
      </c>
      <c r="B6" s="1">
        <f>(('DATA ENTRY SHEET'!B16)+('DATA ENTRY SHEET'!C16/60)+('DATA ENTRY SHEET'!D16/3600))</f>
        <v>0</v>
      </c>
      <c r="C6" s="1" t="str">
        <f>IF('DATA ENTRY SHEET'!E16="","",B6*2)</f>
        <v/>
      </c>
      <c r="D6" s="1" t="str">
        <f>IF('DATA ENTRY SHEET'!H16="","",B6*3)</f>
        <v/>
      </c>
      <c r="E6" s="1" t="str">
        <f>IF('DATA ENTRY SHEET'!K16="","",B6*4)</f>
        <v/>
      </c>
      <c r="F6" s="1" t="str">
        <f>IF('DATA ENTRY SHEET'!N16="","",B6*5)</f>
        <v/>
      </c>
      <c r="G6" s="1" t="str">
        <f>IF('DATA ENTRY SHEET'!Q16="","",B6*6)</f>
        <v/>
      </c>
      <c r="H6" s="1">
        <f t="shared" si="0"/>
        <v>0</v>
      </c>
      <c r="I6" s="1">
        <f t="shared" si="7"/>
        <v>0</v>
      </c>
      <c r="J6" s="1" t="str">
        <f>IF('DATA ENTRY SHEET'!E16="","",(('DATA ENTRY SHEET'!E16)+('DATA ENTRY SHEET'!F16/60)+('DATA ENTRY SHEET'!G16/3600))+I6)</f>
        <v/>
      </c>
      <c r="K6" s="1" t="str">
        <f>IF('DATA ENTRY SHEET'!H16="","",(('DATA ENTRY SHEET'!H16)+('DATA ENTRY SHEET'!I16/60)+('DATA ENTRY SHEET'!J16/3600))+I6)</f>
        <v/>
      </c>
      <c r="L6" s="1" t="str">
        <f>IF('DATA ENTRY SHEET'!K16="","",(('DATA ENTRY SHEET'!K16)+('DATA ENTRY SHEET'!L16/60)+('DATA ENTRY SHEET'!M16/3600))+I6)</f>
        <v/>
      </c>
      <c r="M6" s="1" t="str">
        <f>IF('DATA ENTRY SHEET'!N16="","",(('DATA ENTRY SHEET'!N16)+('DATA ENTRY SHEET'!O16/60)+('DATA ENTRY SHEET'!P16/3600))+I6)</f>
        <v/>
      </c>
      <c r="N6" s="1" t="str">
        <f>IF('DATA ENTRY SHEET'!Q16="","",(('DATA ENTRY SHEET'!Q16)+('DATA ENTRY SHEET'!R16/60)+('DATA ENTRY SHEET'!S16/3600))+I6)</f>
        <v/>
      </c>
      <c r="O6" s="1" t="str">
        <f t="shared" si="1"/>
        <v/>
      </c>
      <c r="P6" s="1" t="str">
        <f t="shared" si="2"/>
        <v/>
      </c>
      <c r="Q6" s="1" t="str">
        <f t="shared" si="3"/>
        <v/>
      </c>
      <c r="R6" s="1" t="str">
        <f t="shared" si="4"/>
        <v/>
      </c>
      <c r="S6" s="1" t="str">
        <f t="shared" si="5"/>
        <v/>
      </c>
      <c r="T6" s="1" t="str">
        <f t="shared" si="6"/>
        <v/>
      </c>
      <c r="U6" s="1">
        <f>IF(T6&lt;(B6-1),360,IF(T6&gt;(B6+1),-360,0))</f>
        <v>-360</v>
      </c>
      <c r="V6" s="1">
        <f>I6+U6</f>
        <v>-360</v>
      </c>
      <c r="W6" s="1" t="str">
        <f>IF('DATA ENTRY SHEET'!E16="","",(('DATA ENTRY SHEET'!E16)+('DATA ENTRY SHEET'!F16/60)+('DATA ENTRY SHEET'!G16/3600))+'ANGLE DETERMINATION'!V6)</f>
        <v/>
      </c>
      <c r="X6" s="1" t="str">
        <f>IF('DATA ENTRY SHEET'!H16="","",(('DATA ENTRY SHEET'!H16)+('DATA ENTRY SHEET'!I16/60)+('DATA ENTRY SHEET'!J16/3600))+'ANGLE DETERMINATION'!V6)</f>
        <v/>
      </c>
      <c r="Y6" s="1" t="str">
        <f>IF('DATA ENTRY SHEET'!K16="","",(('DATA ENTRY SHEET'!K16)+('DATA ENTRY SHEET'!L16/60)+('DATA ENTRY SHEET'!M16/3600))+'ANGLE DETERMINATION'!V6)</f>
        <v/>
      </c>
      <c r="Z6" s="1" t="str">
        <f>IF('DATA ENTRY SHEET'!N16="","",(('DATA ENTRY SHEET'!N16)+('DATA ENTRY SHEET'!O16/60)+('DATA ENTRY SHEET'!P16/3600))+'ANGLE DETERMINATION'!V6)</f>
        <v/>
      </c>
      <c r="AA6" s="1" t="str">
        <f>+IF('DATA ENTRY SHEET'!Q16="","",(('DATA ENTRY SHEET'!Q16)+('DATA ENTRY SHEET'!R16/60)+('DATA ENTRY SHEET'!S16/3600))+'ANGLE DETERMINATION'!V6)</f>
        <v/>
      </c>
      <c r="AB6" s="1" t="str">
        <f>IF(W6="","",W6/2)</f>
        <v/>
      </c>
      <c r="AC6" s="1" t="str">
        <f>IF(X6="","",X6/3)</f>
        <v/>
      </c>
      <c r="AD6" s="1" t="str">
        <f>IF(Y6="","",Y6/4)</f>
        <v/>
      </c>
      <c r="AE6" s="1" t="str">
        <f>IF(Z6="","",Z6/5)</f>
        <v/>
      </c>
      <c r="AF6" s="1" t="str">
        <f>IF(AA6="","",AA6/6)</f>
        <v/>
      </c>
      <c r="AG6" s="1" t="b">
        <f>IF('DATA ENTRY SHEET'!$U$5="RESET",SUM(AB6:AF6),IF('DATA ENTRY SHEET'!$U$5="ACC",SUM(AH6:AL6),IF('DATA ENTRY SHEET'!$U$5="AVE",SUM(AM6:AQ6),FALSE)))</f>
        <v>0</v>
      </c>
      <c r="AH6" s="1" t="str">
        <f>IF('DATA ENTRY SHEET'!E16="","",(SUM(('DATA ENTRY SHEET'!E16)+('DATA ENTRY SHEET'!F16/60)+('DATA ENTRY SHEET'!G16/3600)))/2)</f>
        <v/>
      </c>
      <c r="AI6" s="1" t="str">
        <f>IF('DATA ENTRY SHEET'!H16="","",(SUM(('DATA ENTRY SHEET'!H16)+('DATA ENTRY SHEET'!I16/60)+('DATA ENTRY SHEET'!J16/3600)))/3)</f>
        <v/>
      </c>
      <c r="AJ6" s="1" t="str">
        <f>IF('DATA ENTRY SHEET'!K16="","",(SUM(('DATA ENTRY SHEET'!K16)+('DATA ENTRY SHEET'!L16/60)+('DATA ENTRY SHEET'!M16/3600)))/4)</f>
        <v/>
      </c>
      <c r="AK6" s="1" t="str">
        <f>IF('DATA ENTRY SHEET'!N16="","",(SUM(('DATA ENTRY SHEET'!N16)+('DATA ENTRY SHEET'!O16/60)+('DATA ENTRY SHEET'!P16/3600)))/5)</f>
        <v/>
      </c>
      <c r="AL6" s="1" t="str">
        <f>IF('DATA ENTRY SHEET'!Q16="","",(SUM(('DATA ENTRY SHEET'!Q16)+('DATA ENTRY SHEET'!R16/60)+('DATA ENTRY SHEET'!S16/3600)))/6)</f>
        <v/>
      </c>
      <c r="AM6" s="1" t="str">
        <f>IF('DATA ENTRY SHEET'!E16="","",('DATA ENTRY SHEET'!E16)+('DATA ENTRY SHEET'!F16/60)+('DATA ENTRY SHEET'!G16/3600))</f>
        <v/>
      </c>
      <c r="AN6" s="1" t="str">
        <f>IF('DATA ENTRY SHEET'!H16="","",('DATA ENTRY SHEET'!H16)+('DATA ENTRY SHEET'!I16/60)+('DATA ENTRY SHEET'!J16/3600))</f>
        <v/>
      </c>
      <c r="AO6" s="1" t="str">
        <f>IF('DATA ENTRY SHEET'!K16="","",('DATA ENTRY SHEET'!K16)+('DATA ENTRY SHEET'!L16/60)+('DATA ENTRY SHEET'!M16/3600))</f>
        <v/>
      </c>
      <c r="AP6" s="1" t="str">
        <f>IF('DATA ENTRY SHEET'!N16="","",('DATA ENTRY SHEET'!N16)+('DATA ENTRY SHEET'!O16/60)+('DATA ENTRY SHEET'!P16/3600))</f>
        <v/>
      </c>
      <c r="AQ6" s="1" t="str">
        <f>IF('DATA ENTRY SHEET'!Q16="","",('DATA ENTRY SHEET'!Q16)+('DATA ENTRY SHEET'!R16/60)+('DATA ENTRY SHEET'!S16/3600))</f>
        <v/>
      </c>
    </row>
    <row r="7" spans="1:43" x14ac:dyDescent="0.35">
      <c r="A7" s="1">
        <v>5</v>
      </c>
      <c r="B7" s="1">
        <f>(('DATA ENTRY SHEET'!B17)+('DATA ENTRY SHEET'!C17/60)+('DATA ENTRY SHEET'!D17/3600))</f>
        <v>0</v>
      </c>
      <c r="C7" s="1" t="str">
        <f>IF('DATA ENTRY SHEET'!E17="","",B7*2)</f>
        <v/>
      </c>
      <c r="D7" s="1" t="str">
        <f>IF('DATA ENTRY SHEET'!H17="","",B7*3)</f>
        <v/>
      </c>
      <c r="E7" s="1" t="str">
        <f>IF('DATA ENTRY SHEET'!K17="","",B7*4)</f>
        <v/>
      </c>
      <c r="F7" s="1" t="str">
        <f>IF('DATA ENTRY SHEET'!N17="","",B7*5)</f>
        <v/>
      </c>
      <c r="G7" s="1" t="str">
        <f>IF('DATA ENTRY SHEET'!Q17="","",B7*6)</f>
        <v/>
      </c>
      <c r="H7" s="1">
        <f t="shared" si="0"/>
        <v>0</v>
      </c>
      <c r="I7" s="1">
        <f t="shared" si="7"/>
        <v>0</v>
      </c>
      <c r="J7" s="1" t="str">
        <f>IF('DATA ENTRY SHEET'!E17="","",(('DATA ENTRY SHEET'!E17)+('DATA ENTRY SHEET'!F17/60)+('DATA ENTRY SHEET'!G17/3600))+I7)</f>
        <v/>
      </c>
      <c r="K7" s="1" t="str">
        <f>IF('DATA ENTRY SHEET'!H17="","",(('DATA ENTRY SHEET'!H17)+('DATA ENTRY SHEET'!I17/60)+('DATA ENTRY SHEET'!J17/3600))+I7)</f>
        <v/>
      </c>
      <c r="L7" s="1" t="str">
        <f>IF('DATA ENTRY SHEET'!K17="","",(('DATA ENTRY SHEET'!K17)+('DATA ENTRY SHEET'!L17/60)+('DATA ENTRY SHEET'!M17/3600))+I7)</f>
        <v/>
      </c>
      <c r="M7" s="1" t="str">
        <f>IF('DATA ENTRY SHEET'!N17="","",(('DATA ENTRY SHEET'!N17)+('DATA ENTRY SHEET'!O17/60)+('DATA ENTRY SHEET'!P17/3600))+I7)</f>
        <v/>
      </c>
      <c r="N7" s="1" t="str">
        <f>IF('DATA ENTRY SHEET'!Q17="","",(('DATA ENTRY SHEET'!Q17)+('DATA ENTRY SHEET'!R17/60)+('DATA ENTRY SHEET'!S17/3600))+I7)</f>
        <v/>
      </c>
      <c r="O7" s="1" t="str">
        <f t="shared" si="1"/>
        <v/>
      </c>
      <c r="P7" s="1" t="str">
        <f t="shared" si="2"/>
        <v/>
      </c>
      <c r="Q7" s="1" t="str">
        <f t="shared" si="3"/>
        <v/>
      </c>
      <c r="R7" s="1" t="str">
        <f t="shared" si="4"/>
        <v/>
      </c>
      <c r="S7" s="1" t="str">
        <f t="shared" si="5"/>
        <v/>
      </c>
      <c r="T7" s="1" t="str">
        <f t="shared" si="6"/>
        <v/>
      </c>
      <c r="U7" s="1">
        <f t="shared" ref="U7:U52" si="8">IF(T7&lt;(B7-1),360,IF(T7&gt;(B7+1),-360,0))</f>
        <v>-360</v>
      </c>
      <c r="V7" s="1">
        <f t="shared" ref="V7:V52" si="9">I7+U7</f>
        <v>-360</v>
      </c>
      <c r="W7" s="1" t="str">
        <f>IF('DATA ENTRY SHEET'!E17="","",(('DATA ENTRY SHEET'!E17)+('DATA ENTRY SHEET'!F17/60)+('DATA ENTRY SHEET'!G17/3600))+'ANGLE DETERMINATION'!V7)</f>
        <v/>
      </c>
      <c r="X7" s="1" t="str">
        <f>IF('DATA ENTRY SHEET'!H17="","",(('DATA ENTRY SHEET'!H17)+('DATA ENTRY SHEET'!I17/60)+('DATA ENTRY SHEET'!J17/3600))+'ANGLE DETERMINATION'!V7)</f>
        <v/>
      </c>
      <c r="Y7" s="1" t="str">
        <f>IF('DATA ENTRY SHEET'!K17="","",(('DATA ENTRY SHEET'!K17)+('DATA ENTRY SHEET'!L17/60)+('DATA ENTRY SHEET'!M17/3600))+'ANGLE DETERMINATION'!V7)</f>
        <v/>
      </c>
      <c r="Z7" s="1" t="str">
        <f>IF('DATA ENTRY SHEET'!N17="","",(('DATA ENTRY SHEET'!N17)+('DATA ENTRY SHEET'!O17/60)+('DATA ENTRY SHEET'!P17/3600))+'ANGLE DETERMINATION'!V7)</f>
        <v/>
      </c>
      <c r="AA7" s="1" t="str">
        <f>+IF('DATA ENTRY SHEET'!Q17="","",(('DATA ENTRY SHEET'!Q17)+('DATA ENTRY SHEET'!R17/60)+('DATA ENTRY SHEET'!S17/3600))+'ANGLE DETERMINATION'!V7)</f>
        <v/>
      </c>
      <c r="AB7" s="1" t="str">
        <f t="shared" ref="AB7:AB52" si="10">IF(W7="","",W7/2)</f>
        <v/>
      </c>
      <c r="AC7" s="1" t="str">
        <f t="shared" ref="AC7:AC52" si="11">IF(X7="","",X7/3)</f>
        <v/>
      </c>
      <c r="AD7" s="1" t="str">
        <f t="shared" ref="AD7:AD52" si="12">IF(Y7="","",Y7/4)</f>
        <v/>
      </c>
      <c r="AE7" s="1" t="str">
        <f t="shared" ref="AE7:AE52" si="13">IF(Z7="","",Z7/5)</f>
        <v/>
      </c>
      <c r="AF7" s="1" t="str">
        <f t="shared" ref="AF7:AF52" si="14">IF(AA7="","",AA7/6)</f>
        <v/>
      </c>
      <c r="AG7" s="1" t="b">
        <f>IF('DATA ENTRY SHEET'!$U$5="RESET",SUM(AB7:AF7),IF('DATA ENTRY SHEET'!$U$5="ACC",SUM(AH7:AL7),IF('DATA ENTRY SHEET'!$U$5="AVE",SUM(AM7:AQ7),FALSE)))</f>
        <v>0</v>
      </c>
      <c r="AH7" s="1" t="str">
        <f>IF('DATA ENTRY SHEET'!E17="","",(SUM(('DATA ENTRY SHEET'!E17)+('DATA ENTRY SHEET'!F17/60)+('DATA ENTRY SHEET'!G17/3600)))/2)</f>
        <v/>
      </c>
      <c r="AI7" s="1" t="str">
        <f>IF('DATA ENTRY SHEET'!H17="","",(SUM(('DATA ENTRY SHEET'!H17)+('DATA ENTRY SHEET'!I17/60)+('DATA ENTRY SHEET'!J17/3600)))/3)</f>
        <v/>
      </c>
      <c r="AJ7" s="1" t="str">
        <f>IF('DATA ENTRY SHEET'!K17="","",(SUM(('DATA ENTRY SHEET'!K17)+('DATA ENTRY SHEET'!L17/60)+('DATA ENTRY SHEET'!M17/3600)))/4)</f>
        <v/>
      </c>
      <c r="AK7" s="1" t="str">
        <f>IF('DATA ENTRY SHEET'!N17="","",(SUM(('DATA ENTRY SHEET'!N17)+('DATA ENTRY SHEET'!O17/60)+('DATA ENTRY SHEET'!P17/3600)))/5)</f>
        <v/>
      </c>
      <c r="AL7" s="1" t="str">
        <f>IF('DATA ENTRY SHEET'!Q17="","",(SUM(('DATA ENTRY SHEET'!Q17)+('DATA ENTRY SHEET'!R17/60)+('DATA ENTRY SHEET'!S17/3600)))/6)</f>
        <v/>
      </c>
      <c r="AM7" s="1" t="str">
        <f>IF('DATA ENTRY SHEET'!E17="","",('DATA ENTRY SHEET'!E17)+('DATA ENTRY SHEET'!F17/60)+('DATA ENTRY SHEET'!G17/3600))</f>
        <v/>
      </c>
      <c r="AN7" s="1" t="str">
        <f>IF('DATA ENTRY SHEET'!H17="","",('DATA ENTRY SHEET'!H17)+('DATA ENTRY SHEET'!I17/60)+('DATA ENTRY SHEET'!J17/3600))</f>
        <v/>
      </c>
      <c r="AO7" s="1" t="str">
        <f>IF('DATA ENTRY SHEET'!K17="","",('DATA ENTRY SHEET'!K17)+('DATA ENTRY SHEET'!L17/60)+('DATA ENTRY SHEET'!M17/3600))</f>
        <v/>
      </c>
      <c r="AP7" s="1" t="str">
        <f>IF('DATA ENTRY SHEET'!N17="","",('DATA ENTRY SHEET'!N17)+('DATA ENTRY SHEET'!O17/60)+('DATA ENTRY SHEET'!P17/3600))</f>
        <v/>
      </c>
      <c r="AQ7" s="1" t="str">
        <f>IF('DATA ENTRY SHEET'!Q17="","",('DATA ENTRY SHEET'!Q17)+('DATA ENTRY SHEET'!R17/60)+('DATA ENTRY SHEET'!S17/3600))</f>
        <v/>
      </c>
    </row>
    <row r="8" spans="1:43" x14ac:dyDescent="0.35">
      <c r="A8" s="1">
        <v>6</v>
      </c>
      <c r="B8" s="1">
        <f>(('DATA ENTRY SHEET'!B18)+('DATA ENTRY SHEET'!C18/60)+('DATA ENTRY SHEET'!D18/3600))</f>
        <v>0</v>
      </c>
      <c r="C8" s="1" t="str">
        <f>IF('DATA ENTRY SHEET'!E18="","",B8*2)</f>
        <v/>
      </c>
      <c r="D8" s="1" t="str">
        <f>IF('DATA ENTRY SHEET'!H18="","",B8*3)</f>
        <v/>
      </c>
      <c r="E8" s="1" t="str">
        <f>IF('DATA ENTRY SHEET'!K18="","",B8*4)</f>
        <v/>
      </c>
      <c r="F8" s="1" t="str">
        <f>IF('DATA ENTRY SHEET'!N18="","",B8*5)</f>
        <v/>
      </c>
      <c r="G8" s="1" t="str">
        <f>IF('DATA ENTRY SHEET'!Q18="","",B8*6)</f>
        <v/>
      </c>
      <c r="H8" s="1">
        <f t="shared" si="0"/>
        <v>0</v>
      </c>
      <c r="I8" s="1">
        <f t="shared" si="7"/>
        <v>0</v>
      </c>
      <c r="J8" s="1" t="str">
        <f>IF('DATA ENTRY SHEET'!E18="","",(('DATA ENTRY SHEET'!E18)+('DATA ENTRY SHEET'!F18/60)+('DATA ENTRY SHEET'!G18/3600))+I8)</f>
        <v/>
      </c>
      <c r="K8" s="1" t="str">
        <f>IF('DATA ENTRY SHEET'!H18="","",(('DATA ENTRY SHEET'!H18)+('DATA ENTRY SHEET'!I18/60)+('DATA ENTRY SHEET'!J18/3600))+I8)</f>
        <v/>
      </c>
      <c r="L8" s="1" t="str">
        <f>IF('DATA ENTRY SHEET'!K18="","",(('DATA ENTRY SHEET'!K18)+('DATA ENTRY SHEET'!L18/60)+('DATA ENTRY SHEET'!M18/3600))+I8)</f>
        <v/>
      </c>
      <c r="M8" s="1" t="str">
        <f>IF('DATA ENTRY SHEET'!N18="","",(('DATA ENTRY SHEET'!N18)+('DATA ENTRY SHEET'!O18/60)+('DATA ENTRY SHEET'!P18/3600))+I8)</f>
        <v/>
      </c>
      <c r="N8" s="1" t="str">
        <f>IF('DATA ENTRY SHEET'!Q18="","",(('DATA ENTRY SHEET'!Q18)+('DATA ENTRY SHEET'!R18/60)+('DATA ENTRY SHEET'!S18/3600))+I8)</f>
        <v/>
      </c>
      <c r="O8" s="1" t="str">
        <f t="shared" si="1"/>
        <v/>
      </c>
      <c r="P8" s="1" t="str">
        <f t="shared" si="2"/>
        <v/>
      </c>
      <c r="Q8" s="1" t="str">
        <f t="shared" si="3"/>
        <v/>
      </c>
      <c r="R8" s="1" t="str">
        <f t="shared" si="4"/>
        <v/>
      </c>
      <c r="S8" s="1" t="str">
        <f t="shared" si="5"/>
        <v/>
      </c>
      <c r="T8" s="1" t="str">
        <f t="shared" si="6"/>
        <v/>
      </c>
      <c r="U8" s="1">
        <f t="shared" si="8"/>
        <v>-360</v>
      </c>
      <c r="V8" s="1">
        <f t="shared" si="9"/>
        <v>-360</v>
      </c>
      <c r="W8" s="1" t="str">
        <f>IF('DATA ENTRY SHEET'!E18="","",(('DATA ENTRY SHEET'!E18)+('DATA ENTRY SHEET'!F18/60)+('DATA ENTRY SHEET'!G18/3600))+'ANGLE DETERMINATION'!V8)</f>
        <v/>
      </c>
      <c r="X8" s="1" t="str">
        <f>IF('DATA ENTRY SHEET'!H18="","",(('DATA ENTRY SHEET'!H18)+('DATA ENTRY SHEET'!I18/60)+('DATA ENTRY SHEET'!J18/3600))+'ANGLE DETERMINATION'!V8)</f>
        <v/>
      </c>
      <c r="Y8" s="1" t="str">
        <f>IF('DATA ENTRY SHEET'!K18="","",(('DATA ENTRY SHEET'!K18)+('DATA ENTRY SHEET'!L18/60)+('DATA ENTRY SHEET'!M18/3600))+'ANGLE DETERMINATION'!V8)</f>
        <v/>
      </c>
      <c r="Z8" s="1" t="str">
        <f>IF('DATA ENTRY SHEET'!N18="","",(('DATA ENTRY SHEET'!N18)+('DATA ENTRY SHEET'!O18/60)+('DATA ENTRY SHEET'!P18/3600))+'ANGLE DETERMINATION'!V8)</f>
        <v/>
      </c>
      <c r="AA8" s="1" t="str">
        <f>+IF('DATA ENTRY SHEET'!Q18="","",(('DATA ENTRY SHEET'!Q18)+('DATA ENTRY SHEET'!R18/60)+('DATA ENTRY SHEET'!S18/3600))+'ANGLE DETERMINATION'!V8)</f>
        <v/>
      </c>
      <c r="AB8" s="1" t="str">
        <f t="shared" si="10"/>
        <v/>
      </c>
      <c r="AC8" s="1" t="str">
        <f t="shared" si="11"/>
        <v/>
      </c>
      <c r="AD8" s="1" t="str">
        <f t="shared" si="12"/>
        <v/>
      </c>
      <c r="AE8" s="1" t="str">
        <f t="shared" si="13"/>
        <v/>
      </c>
      <c r="AF8" s="1" t="str">
        <f t="shared" si="14"/>
        <v/>
      </c>
      <c r="AG8" s="1" t="b">
        <f>IF('DATA ENTRY SHEET'!$U$5="RESET",SUM(AB8:AF8),IF('DATA ENTRY SHEET'!$U$5="ACC",SUM(AH8:AL8),IF('DATA ENTRY SHEET'!$U$5="AVE",SUM(AM8:AQ8),FALSE)))</f>
        <v>0</v>
      </c>
      <c r="AH8" s="1" t="str">
        <f>IF('DATA ENTRY SHEET'!E18="","",(SUM(('DATA ENTRY SHEET'!E18)+('DATA ENTRY SHEET'!F18/60)+('DATA ENTRY SHEET'!G18/3600)))/2)</f>
        <v/>
      </c>
      <c r="AI8" s="1" t="str">
        <f>IF('DATA ENTRY SHEET'!H18="","",(SUM(('DATA ENTRY SHEET'!H18)+('DATA ENTRY SHEET'!I18/60)+('DATA ENTRY SHEET'!J18/3600)))/3)</f>
        <v/>
      </c>
      <c r="AJ8" s="1" t="str">
        <f>IF('DATA ENTRY SHEET'!K18="","",(SUM(('DATA ENTRY SHEET'!K18)+('DATA ENTRY SHEET'!L18/60)+('DATA ENTRY SHEET'!M18/3600)))/4)</f>
        <v/>
      </c>
      <c r="AK8" s="1" t="str">
        <f>IF('DATA ENTRY SHEET'!N18="","",(SUM(('DATA ENTRY SHEET'!N18)+('DATA ENTRY SHEET'!O18/60)+('DATA ENTRY SHEET'!P18/3600)))/5)</f>
        <v/>
      </c>
      <c r="AL8" s="1" t="str">
        <f>IF('DATA ENTRY SHEET'!Q18="","",(SUM(('DATA ENTRY SHEET'!Q18)+('DATA ENTRY SHEET'!R18/60)+('DATA ENTRY SHEET'!S18/3600)))/6)</f>
        <v/>
      </c>
      <c r="AM8" s="1" t="str">
        <f>IF('DATA ENTRY SHEET'!E18="","",('DATA ENTRY SHEET'!E18)+('DATA ENTRY SHEET'!F18/60)+('DATA ENTRY SHEET'!G18/3600))</f>
        <v/>
      </c>
      <c r="AN8" s="1" t="str">
        <f>IF('DATA ENTRY SHEET'!H18="","",('DATA ENTRY SHEET'!H18)+('DATA ENTRY SHEET'!I18/60)+('DATA ENTRY SHEET'!J18/3600))</f>
        <v/>
      </c>
      <c r="AO8" s="1" t="str">
        <f>IF('DATA ENTRY SHEET'!K18="","",('DATA ENTRY SHEET'!K18)+('DATA ENTRY SHEET'!L18/60)+('DATA ENTRY SHEET'!M18/3600))</f>
        <v/>
      </c>
      <c r="AP8" s="1" t="str">
        <f>IF('DATA ENTRY SHEET'!N18="","",('DATA ENTRY SHEET'!N18)+('DATA ENTRY SHEET'!O18/60)+('DATA ENTRY SHEET'!P18/3600))</f>
        <v/>
      </c>
      <c r="AQ8" s="1" t="str">
        <f>IF('DATA ENTRY SHEET'!Q18="","",('DATA ENTRY SHEET'!Q18)+('DATA ENTRY SHEET'!R18/60)+('DATA ENTRY SHEET'!S18/3600))</f>
        <v/>
      </c>
    </row>
    <row r="9" spans="1:43" x14ac:dyDescent="0.35">
      <c r="A9" s="1">
        <v>7</v>
      </c>
      <c r="B9" s="1">
        <f>(('DATA ENTRY SHEET'!B19)+('DATA ENTRY SHEET'!C19/60)+('DATA ENTRY SHEET'!D19/3600))</f>
        <v>0</v>
      </c>
      <c r="C9" s="1" t="str">
        <f>IF('DATA ENTRY SHEET'!E19="","",B9*2)</f>
        <v/>
      </c>
      <c r="D9" s="1" t="str">
        <f>IF('DATA ENTRY SHEET'!H19="","",B9*3)</f>
        <v/>
      </c>
      <c r="E9" s="1" t="str">
        <f>IF('DATA ENTRY SHEET'!K19="","",B9*4)</f>
        <v/>
      </c>
      <c r="F9" s="1" t="str">
        <f>IF('DATA ENTRY SHEET'!N19="","",B9*5)</f>
        <v/>
      </c>
      <c r="G9" s="1" t="str">
        <f>IF('DATA ENTRY SHEET'!Q19="","",B9*6)</f>
        <v/>
      </c>
      <c r="H9" s="1">
        <f t="shared" si="0"/>
        <v>0</v>
      </c>
      <c r="I9" s="1">
        <f t="shared" si="7"/>
        <v>0</v>
      </c>
      <c r="J9" s="1" t="str">
        <f>IF('DATA ENTRY SHEET'!E19="","",(('DATA ENTRY SHEET'!E19)+('DATA ENTRY SHEET'!F19/60)+('DATA ENTRY SHEET'!G19/3600))+I9)</f>
        <v/>
      </c>
      <c r="K9" s="1" t="str">
        <f>IF('DATA ENTRY SHEET'!H19="","",(('DATA ENTRY SHEET'!H19)+('DATA ENTRY SHEET'!I19/60)+('DATA ENTRY SHEET'!J19/3600))+I9)</f>
        <v/>
      </c>
      <c r="L9" s="1" t="str">
        <f>IF('DATA ENTRY SHEET'!K19="","",(('DATA ENTRY SHEET'!K19)+('DATA ENTRY SHEET'!L19/60)+('DATA ENTRY SHEET'!M19/3600))+I9)</f>
        <v/>
      </c>
      <c r="M9" s="1" t="str">
        <f>IF('DATA ENTRY SHEET'!N19="","",(('DATA ENTRY SHEET'!N19)+('DATA ENTRY SHEET'!O19/60)+('DATA ENTRY SHEET'!P19/3600))+I9)</f>
        <v/>
      </c>
      <c r="N9" s="1" t="str">
        <f>IF('DATA ENTRY SHEET'!Q19="","",(('DATA ENTRY SHEET'!Q19)+('DATA ENTRY SHEET'!R19/60)+('DATA ENTRY SHEET'!S19/3600))+I9)</f>
        <v/>
      </c>
      <c r="O9" s="1" t="str">
        <f t="shared" si="1"/>
        <v/>
      </c>
      <c r="P9" s="1" t="str">
        <f t="shared" si="2"/>
        <v/>
      </c>
      <c r="Q9" s="1" t="str">
        <f t="shared" si="3"/>
        <v/>
      </c>
      <c r="R9" s="1" t="str">
        <f t="shared" si="4"/>
        <v/>
      </c>
      <c r="S9" s="1" t="str">
        <f t="shared" si="5"/>
        <v/>
      </c>
      <c r="T9" s="1" t="str">
        <f t="shared" si="6"/>
        <v/>
      </c>
      <c r="U9" s="1">
        <f t="shared" si="8"/>
        <v>-360</v>
      </c>
      <c r="V9" s="1">
        <f t="shared" si="9"/>
        <v>-360</v>
      </c>
      <c r="W9" s="1" t="str">
        <f>IF('DATA ENTRY SHEET'!E19="","",(('DATA ENTRY SHEET'!E19)+('DATA ENTRY SHEET'!F19/60)+('DATA ENTRY SHEET'!G19/3600))+'ANGLE DETERMINATION'!V9)</f>
        <v/>
      </c>
      <c r="X9" s="1" t="str">
        <f>IF('DATA ENTRY SHEET'!H19="","",(('DATA ENTRY SHEET'!H19)+('DATA ENTRY SHEET'!I19/60)+('DATA ENTRY SHEET'!J19/3600))+'ANGLE DETERMINATION'!V9)</f>
        <v/>
      </c>
      <c r="Y9" s="1" t="str">
        <f>IF('DATA ENTRY SHEET'!K19="","",(('DATA ENTRY SHEET'!K19)+('DATA ENTRY SHEET'!L19/60)+('DATA ENTRY SHEET'!M19/3600))+'ANGLE DETERMINATION'!V9)</f>
        <v/>
      </c>
      <c r="Z9" s="1" t="str">
        <f>IF('DATA ENTRY SHEET'!N19="","",(('DATA ENTRY SHEET'!N19)+('DATA ENTRY SHEET'!O19/60)+('DATA ENTRY SHEET'!P19/3600))+'ANGLE DETERMINATION'!V9)</f>
        <v/>
      </c>
      <c r="AA9" s="1" t="str">
        <f>+IF('DATA ENTRY SHEET'!Q19="","",(('DATA ENTRY SHEET'!Q19)+('DATA ENTRY SHEET'!R19/60)+('DATA ENTRY SHEET'!S19/3600))+'ANGLE DETERMINATION'!V9)</f>
        <v/>
      </c>
      <c r="AB9" s="1" t="str">
        <f t="shared" si="10"/>
        <v/>
      </c>
      <c r="AC9" s="1" t="str">
        <f t="shared" si="11"/>
        <v/>
      </c>
      <c r="AD9" s="1" t="str">
        <f t="shared" si="12"/>
        <v/>
      </c>
      <c r="AE9" s="1" t="str">
        <f t="shared" si="13"/>
        <v/>
      </c>
      <c r="AF9" s="1" t="str">
        <f t="shared" si="14"/>
        <v/>
      </c>
      <c r="AG9" s="1" t="b">
        <f>IF('DATA ENTRY SHEET'!$U$5="RESET",SUM(AB9:AF9),IF('DATA ENTRY SHEET'!$U$5="ACC",SUM(AH9:AL9),IF('DATA ENTRY SHEET'!$U$5="AVE",SUM(AM9:AQ9),FALSE)))</f>
        <v>0</v>
      </c>
      <c r="AH9" s="1" t="str">
        <f>IF('DATA ENTRY SHEET'!E19="","",(SUM(('DATA ENTRY SHEET'!E19)+('DATA ENTRY SHEET'!F19/60)+('DATA ENTRY SHEET'!G19/3600)))/2)</f>
        <v/>
      </c>
      <c r="AI9" s="1" t="str">
        <f>IF('DATA ENTRY SHEET'!H19="","",(SUM(('DATA ENTRY SHEET'!H19)+('DATA ENTRY SHEET'!I19/60)+('DATA ENTRY SHEET'!J19/3600)))/3)</f>
        <v/>
      </c>
      <c r="AJ9" s="1" t="str">
        <f>IF('DATA ENTRY SHEET'!K19="","",(SUM(('DATA ENTRY SHEET'!K19)+('DATA ENTRY SHEET'!L19/60)+('DATA ENTRY SHEET'!M19/3600)))/4)</f>
        <v/>
      </c>
      <c r="AK9" s="1" t="str">
        <f>IF('DATA ENTRY SHEET'!N19="","",(SUM(('DATA ENTRY SHEET'!N19)+('DATA ENTRY SHEET'!O19/60)+('DATA ENTRY SHEET'!P19/3600)))/5)</f>
        <v/>
      </c>
      <c r="AL9" s="1" t="str">
        <f>IF('DATA ENTRY SHEET'!Q19="","",(SUM(('DATA ENTRY SHEET'!Q19)+('DATA ENTRY SHEET'!R19/60)+('DATA ENTRY SHEET'!S19/3600)))/6)</f>
        <v/>
      </c>
      <c r="AM9" s="1" t="str">
        <f>IF('DATA ENTRY SHEET'!E19="","",('DATA ENTRY SHEET'!E19)+('DATA ENTRY SHEET'!F19/60)+('DATA ENTRY SHEET'!G19/3600))</f>
        <v/>
      </c>
      <c r="AN9" s="1" t="str">
        <f>IF('DATA ENTRY SHEET'!H19="","",('DATA ENTRY SHEET'!H19)+('DATA ENTRY SHEET'!I19/60)+('DATA ENTRY SHEET'!J19/3600))</f>
        <v/>
      </c>
      <c r="AO9" s="1" t="str">
        <f>IF('DATA ENTRY SHEET'!K19="","",('DATA ENTRY SHEET'!K19)+('DATA ENTRY SHEET'!L19/60)+('DATA ENTRY SHEET'!M19/3600))</f>
        <v/>
      </c>
      <c r="AP9" s="1" t="str">
        <f>IF('DATA ENTRY SHEET'!N19="","",('DATA ENTRY SHEET'!N19)+('DATA ENTRY SHEET'!O19/60)+('DATA ENTRY SHEET'!P19/3600))</f>
        <v/>
      </c>
      <c r="AQ9" s="1" t="str">
        <f>IF('DATA ENTRY SHEET'!Q19="","",('DATA ENTRY SHEET'!Q19)+('DATA ENTRY SHEET'!R19/60)+('DATA ENTRY SHEET'!S19/3600))</f>
        <v/>
      </c>
    </row>
    <row r="10" spans="1:43" x14ac:dyDescent="0.35">
      <c r="A10" s="1">
        <v>8</v>
      </c>
      <c r="B10" s="1">
        <f>(('DATA ENTRY SHEET'!B20)+('DATA ENTRY SHEET'!C20/60)+('DATA ENTRY SHEET'!D20/3600))</f>
        <v>0</v>
      </c>
      <c r="C10" s="1" t="str">
        <f>IF('DATA ENTRY SHEET'!E20="","",B10*2)</f>
        <v/>
      </c>
      <c r="D10" s="1" t="str">
        <f>IF('DATA ENTRY SHEET'!H20="","",B10*3)</f>
        <v/>
      </c>
      <c r="E10" s="1" t="str">
        <f>IF('DATA ENTRY SHEET'!K20="","",B10*4)</f>
        <v/>
      </c>
      <c r="F10" s="1" t="str">
        <f>IF('DATA ENTRY SHEET'!N20="","",B10*5)</f>
        <v/>
      </c>
      <c r="G10" s="1" t="str">
        <f>IF('DATA ENTRY SHEET'!Q20="","",B10*6)</f>
        <v/>
      </c>
      <c r="H10" s="1">
        <f t="shared" si="0"/>
        <v>0</v>
      </c>
      <c r="I10" s="1">
        <f t="shared" si="7"/>
        <v>0</v>
      </c>
      <c r="J10" s="1" t="str">
        <f>IF('DATA ENTRY SHEET'!E20="","",(('DATA ENTRY SHEET'!E20)+('DATA ENTRY SHEET'!F20/60)+('DATA ENTRY SHEET'!G20/3600))+I10)</f>
        <v/>
      </c>
      <c r="K10" s="1" t="str">
        <f>IF('DATA ENTRY SHEET'!H20="","",(('DATA ENTRY SHEET'!H20)+('DATA ENTRY SHEET'!I20/60)+('DATA ENTRY SHEET'!J20/3600))+I10)</f>
        <v/>
      </c>
      <c r="L10" s="1" t="str">
        <f>IF('DATA ENTRY SHEET'!K20="","",(('DATA ENTRY SHEET'!K20)+('DATA ENTRY SHEET'!L20/60)+('DATA ENTRY SHEET'!M20/3600))+I10)</f>
        <v/>
      </c>
      <c r="M10" s="1" t="str">
        <f>IF('DATA ENTRY SHEET'!N20="","",(('DATA ENTRY SHEET'!N20)+('DATA ENTRY SHEET'!O20/60)+('DATA ENTRY SHEET'!P20/3600))+I10)</f>
        <v/>
      </c>
      <c r="N10" s="1" t="str">
        <f>IF('DATA ENTRY SHEET'!Q20="","",(('DATA ENTRY SHEET'!Q20)+('DATA ENTRY SHEET'!R20/60)+('DATA ENTRY SHEET'!S20/3600))+I10)</f>
        <v/>
      </c>
      <c r="O10" s="1" t="str">
        <f t="shared" si="1"/>
        <v/>
      </c>
      <c r="P10" s="1" t="str">
        <f t="shared" si="2"/>
        <v/>
      </c>
      <c r="Q10" s="1" t="str">
        <f t="shared" si="3"/>
        <v/>
      </c>
      <c r="R10" s="1" t="str">
        <f t="shared" si="4"/>
        <v/>
      </c>
      <c r="S10" s="1" t="str">
        <f t="shared" si="5"/>
        <v/>
      </c>
      <c r="T10" s="1" t="str">
        <f t="shared" si="6"/>
        <v/>
      </c>
      <c r="U10" s="1">
        <f t="shared" si="8"/>
        <v>-360</v>
      </c>
      <c r="V10" s="1">
        <f t="shared" si="9"/>
        <v>-360</v>
      </c>
      <c r="W10" s="1" t="str">
        <f>IF('DATA ENTRY SHEET'!E20="","",(('DATA ENTRY SHEET'!E20)+('DATA ENTRY SHEET'!F20/60)+('DATA ENTRY SHEET'!G20/3600))+'ANGLE DETERMINATION'!V10)</f>
        <v/>
      </c>
      <c r="X10" s="1" t="str">
        <f>IF('DATA ENTRY SHEET'!H20="","",(('DATA ENTRY SHEET'!H20)+('DATA ENTRY SHEET'!I20/60)+('DATA ENTRY SHEET'!J20/3600))+'ANGLE DETERMINATION'!V10)</f>
        <v/>
      </c>
      <c r="Y10" s="1" t="str">
        <f>IF('DATA ENTRY SHEET'!K20="","",(('DATA ENTRY SHEET'!K20)+('DATA ENTRY SHEET'!L20/60)+('DATA ENTRY SHEET'!M20/3600))+'ANGLE DETERMINATION'!V10)</f>
        <v/>
      </c>
      <c r="Z10" s="1" t="str">
        <f>IF('DATA ENTRY SHEET'!N20="","",(('DATA ENTRY SHEET'!N20)+('DATA ENTRY SHEET'!O20/60)+('DATA ENTRY SHEET'!P20/3600))+'ANGLE DETERMINATION'!V10)</f>
        <v/>
      </c>
      <c r="AA10" s="1" t="str">
        <f>+IF('DATA ENTRY SHEET'!Q20="","",(('DATA ENTRY SHEET'!Q20)+('DATA ENTRY SHEET'!R20/60)+('DATA ENTRY SHEET'!S20/3600))+'ANGLE DETERMINATION'!V10)</f>
        <v/>
      </c>
      <c r="AB10" s="1" t="str">
        <f t="shared" si="10"/>
        <v/>
      </c>
      <c r="AC10" s="1" t="str">
        <f t="shared" si="11"/>
        <v/>
      </c>
      <c r="AD10" s="1" t="str">
        <f t="shared" si="12"/>
        <v/>
      </c>
      <c r="AE10" s="1" t="str">
        <f t="shared" si="13"/>
        <v/>
      </c>
      <c r="AF10" s="1" t="str">
        <f t="shared" si="14"/>
        <v/>
      </c>
      <c r="AG10" s="1" t="b">
        <f>IF('DATA ENTRY SHEET'!$U$5="RESET",SUM(AB10:AF10),IF('DATA ENTRY SHEET'!$U$5="ACC",SUM(AH10:AL10),IF('DATA ENTRY SHEET'!$U$5="AVE",SUM(AM10:AQ10),FALSE)))</f>
        <v>0</v>
      </c>
      <c r="AH10" s="1" t="str">
        <f>IF('DATA ENTRY SHEET'!E20="","",(SUM(('DATA ENTRY SHEET'!E20)+('DATA ENTRY SHEET'!F20/60)+('DATA ENTRY SHEET'!G20/3600)))/2)</f>
        <v/>
      </c>
      <c r="AI10" s="1" t="str">
        <f>IF('DATA ENTRY SHEET'!H20="","",(SUM(('DATA ENTRY SHEET'!H20)+('DATA ENTRY SHEET'!I20/60)+('DATA ENTRY SHEET'!J20/3600)))/3)</f>
        <v/>
      </c>
      <c r="AJ10" s="1" t="str">
        <f>IF('DATA ENTRY SHEET'!K20="","",(SUM(('DATA ENTRY SHEET'!K20)+('DATA ENTRY SHEET'!L20/60)+('DATA ENTRY SHEET'!M20/3600)))/4)</f>
        <v/>
      </c>
      <c r="AK10" s="1" t="str">
        <f>IF('DATA ENTRY SHEET'!N20="","",(SUM(('DATA ENTRY SHEET'!N20)+('DATA ENTRY SHEET'!O20/60)+('DATA ENTRY SHEET'!P20/3600)))/5)</f>
        <v/>
      </c>
      <c r="AL10" s="1" t="str">
        <f>IF('DATA ENTRY SHEET'!Q20="","",(SUM(('DATA ENTRY SHEET'!Q20)+('DATA ENTRY SHEET'!R20/60)+('DATA ENTRY SHEET'!S20/3600)))/6)</f>
        <v/>
      </c>
      <c r="AM10" s="1" t="str">
        <f>IF('DATA ENTRY SHEET'!E20="","",('DATA ENTRY SHEET'!E20)+('DATA ENTRY SHEET'!F20/60)+('DATA ENTRY SHEET'!G20/3600))</f>
        <v/>
      </c>
      <c r="AN10" s="1" t="str">
        <f>IF('DATA ENTRY SHEET'!H20="","",('DATA ENTRY SHEET'!H20)+('DATA ENTRY SHEET'!I20/60)+('DATA ENTRY SHEET'!J20/3600))</f>
        <v/>
      </c>
      <c r="AO10" s="1" t="str">
        <f>IF('DATA ENTRY SHEET'!K20="","",('DATA ENTRY SHEET'!K20)+('DATA ENTRY SHEET'!L20/60)+('DATA ENTRY SHEET'!M20/3600))</f>
        <v/>
      </c>
      <c r="AP10" s="1" t="str">
        <f>IF('DATA ENTRY SHEET'!N20="","",('DATA ENTRY SHEET'!N20)+('DATA ENTRY SHEET'!O20/60)+('DATA ENTRY SHEET'!P20/3600))</f>
        <v/>
      </c>
      <c r="AQ10" s="1" t="str">
        <f>IF('DATA ENTRY SHEET'!Q20="","",('DATA ENTRY SHEET'!Q20)+('DATA ENTRY SHEET'!R20/60)+('DATA ENTRY SHEET'!S20/3600))</f>
        <v/>
      </c>
    </row>
    <row r="11" spans="1:43" x14ac:dyDescent="0.35">
      <c r="A11" s="1">
        <v>9</v>
      </c>
      <c r="B11" s="1">
        <f>(('DATA ENTRY SHEET'!B21)+('DATA ENTRY SHEET'!C21/60)+('DATA ENTRY SHEET'!D21/3600))</f>
        <v>0</v>
      </c>
      <c r="C11" s="1" t="str">
        <f>IF('DATA ENTRY SHEET'!E21="","",B11*2)</f>
        <v/>
      </c>
      <c r="D11" s="1" t="str">
        <f>IF('DATA ENTRY SHEET'!H21="","",B11*3)</f>
        <v/>
      </c>
      <c r="E11" s="1" t="str">
        <f>IF('DATA ENTRY SHEET'!K21="","",B11*4)</f>
        <v/>
      </c>
      <c r="F11" s="1" t="str">
        <f>IF('DATA ENTRY SHEET'!N21="","",B11*5)</f>
        <v/>
      </c>
      <c r="G11" s="1" t="str">
        <f>IF('DATA ENTRY SHEET'!Q21="","",B11*6)</f>
        <v/>
      </c>
      <c r="H11" s="1">
        <f t="shared" si="0"/>
        <v>0</v>
      </c>
      <c r="I11" s="1">
        <f t="shared" si="7"/>
        <v>0</v>
      </c>
      <c r="J11" s="1" t="str">
        <f>IF('DATA ENTRY SHEET'!E21="","",(('DATA ENTRY SHEET'!E21)+('DATA ENTRY SHEET'!F21/60)+('DATA ENTRY SHEET'!G21/3600))+I11)</f>
        <v/>
      </c>
      <c r="K11" s="1" t="str">
        <f>IF('DATA ENTRY SHEET'!H21="","",(('DATA ENTRY SHEET'!H21)+('DATA ENTRY SHEET'!I21/60)+('DATA ENTRY SHEET'!J21/3600))+I11)</f>
        <v/>
      </c>
      <c r="L11" s="1" t="str">
        <f>IF('DATA ENTRY SHEET'!K21="","",(('DATA ENTRY SHEET'!K21)+('DATA ENTRY SHEET'!L21/60)+('DATA ENTRY SHEET'!M21/3600))+I11)</f>
        <v/>
      </c>
      <c r="M11" s="1" t="str">
        <f>IF('DATA ENTRY SHEET'!N21="","",(('DATA ENTRY SHEET'!N21)+('DATA ENTRY SHEET'!O21/60)+('DATA ENTRY SHEET'!P21/3600))+I11)</f>
        <v/>
      </c>
      <c r="N11" s="1" t="str">
        <f>IF('DATA ENTRY SHEET'!Q21="","",(('DATA ENTRY SHEET'!Q21)+('DATA ENTRY SHEET'!R21/60)+('DATA ENTRY SHEET'!S21/3600))+I11)</f>
        <v/>
      </c>
      <c r="O11" s="1" t="str">
        <f t="shared" si="1"/>
        <v/>
      </c>
      <c r="P11" s="1" t="str">
        <f t="shared" si="2"/>
        <v/>
      </c>
      <c r="Q11" s="1" t="str">
        <f t="shared" si="3"/>
        <v/>
      </c>
      <c r="R11" s="1" t="str">
        <f t="shared" si="4"/>
        <v/>
      </c>
      <c r="S11" s="1" t="str">
        <f t="shared" si="5"/>
        <v/>
      </c>
      <c r="T11" s="1" t="str">
        <f t="shared" si="6"/>
        <v/>
      </c>
      <c r="U11" s="1">
        <f t="shared" si="8"/>
        <v>-360</v>
      </c>
      <c r="V11" s="1">
        <f t="shared" si="9"/>
        <v>-360</v>
      </c>
      <c r="W11" s="1" t="str">
        <f>IF('DATA ENTRY SHEET'!E21="","",(('DATA ENTRY SHEET'!E21)+('DATA ENTRY SHEET'!F21/60)+('DATA ENTRY SHEET'!G21/3600))+'ANGLE DETERMINATION'!V11)</f>
        <v/>
      </c>
      <c r="X11" s="1" t="str">
        <f>IF('DATA ENTRY SHEET'!H21="","",(('DATA ENTRY SHEET'!H21)+('DATA ENTRY SHEET'!I21/60)+('DATA ENTRY SHEET'!J21/3600))+'ANGLE DETERMINATION'!V11)</f>
        <v/>
      </c>
      <c r="Y11" s="1" t="str">
        <f>IF('DATA ENTRY SHEET'!K21="","",(('DATA ENTRY SHEET'!K21)+('DATA ENTRY SHEET'!L21/60)+('DATA ENTRY SHEET'!M21/3600))+'ANGLE DETERMINATION'!V11)</f>
        <v/>
      </c>
      <c r="Z11" s="1" t="str">
        <f>IF('DATA ENTRY SHEET'!N21="","",(('DATA ENTRY SHEET'!N21)+('DATA ENTRY SHEET'!O21/60)+('DATA ENTRY SHEET'!P21/3600))+'ANGLE DETERMINATION'!V11)</f>
        <v/>
      </c>
      <c r="AA11" s="1" t="str">
        <f>+IF('DATA ENTRY SHEET'!Q21="","",(('DATA ENTRY SHEET'!Q21)+('DATA ENTRY SHEET'!R21/60)+('DATA ENTRY SHEET'!S21/3600))+'ANGLE DETERMINATION'!V11)</f>
        <v/>
      </c>
      <c r="AB11" s="1" t="str">
        <f t="shared" si="10"/>
        <v/>
      </c>
      <c r="AC11" s="1" t="str">
        <f t="shared" si="11"/>
        <v/>
      </c>
      <c r="AD11" s="1" t="str">
        <f t="shared" si="12"/>
        <v/>
      </c>
      <c r="AE11" s="1" t="str">
        <f t="shared" si="13"/>
        <v/>
      </c>
      <c r="AF11" s="1" t="str">
        <f t="shared" si="14"/>
        <v/>
      </c>
      <c r="AG11" s="1" t="b">
        <f>IF('DATA ENTRY SHEET'!$U$5="RESET",SUM(AB11:AF11),IF('DATA ENTRY SHEET'!$U$5="ACC",SUM(AH11:AL11),IF('DATA ENTRY SHEET'!$U$5="AVE",SUM(AM11:AQ11),FALSE)))</f>
        <v>0</v>
      </c>
      <c r="AH11" s="1" t="str">
        <f>IF('DATA ENTRY SHEET'!E21="","",(SUM(('DATA ENTRY SHEET'!E21)+('DATA ENTRY SHEET'!F21/60)+('DATA ENTRY SHEET'!G21/3600)))/2)</f>
        <v/>
      </c>
      <c r="AI11" s="1" t="str">
        <f>IF('DATA ENTRY SHEET'!H21="","",(SUM(('DATA ENTRY SHEET'!H21)+('DATA ENTRY SHEET'!I21/60)+('DATA ENTRY SHEET'!J21/3600)))/3)</f>
        <v/>
      </c>
      <c r="AJ11" s="1" t="str">
        <f>IF('DATA ENTRY SHEET'!K21="","",(SUM(('DATA ENTRY SHEET'!K21)+('DATA ENTRY SHEET'!L21/60)+('DATA ENTRY SHEET'!M21/3600)))/4)</f>
        <v/>
      </c>
      <c r="AK11" s="1" t="str">
        <f>IF('DATA ENTRY SHEET'!N21="","",(SUM(('DATA ENTRY SHEET'!N21)+('DATA ENTRY SHEET'!O21/60)+('DATA ENTRY SHEET'!P21/3600)))/5)</f>
        <v/>
      </c>
      <c r="AL11" s="1" t="str">
        <f>IF('DATA ENTRY SHEET'!Q21="","",(SUM(('DATA ENTRY SHEET'!Q21)+('DATA ENTRY SHEET'!R21/60)+('DATA ENTRY SHEET'!S21/3600)))/6)</f>
        <v/>
      </c>
      <c r="AM11" s="1" t="str">
        <f>IF('DATA ENTRY SHEET'!E21="","",('DATA ENTRY SHEET'!E21)+('DATA ENTRY SHEET'!F21/60)+('DATA ENTRY SHEET'!G21/3600))</f>
        <v/>
      </c>
      <c r="AN11" s="1" t="str">
        <f>IF('DATA ENTRY SHEET'!H21="","",('DATA ENTRY SHEET'!H21)+('DATA ENTRY SHEET'!I21/60)+('DATA ENTRY SHEET'!J21/3600))</f>
        <v/>
      </c>
      <c r="AO11" s="1" t="str">
        <f>IF('DATA ENTRY SHEET'!K21="","",('DATA ENTRY SHEET'!K21)+('DATA ENTRY SHEET'!L21/60)+('DATA ENTRY SHEET'!M21/3600))</f>
        <v/>
      </c>
      <c r="AP11" s="1" t="str">
        <f>IF('DATA ENTRY SHEET'!N21="","",('DATA ENTRY SHEET'!N21)+('DATA ENTRY SHEET'!O21/60)+('DATA ENTRY SHEET'!P21/3600))</f>
        <v/>
      </c>
      <c r="AQ11" s="1" t="str">
        <f>IF('DATA ENTRY SHEET'!Q21="","",('DATA ENTRY SHEET'!Q21)+('DATA ENTRY SHEET'!R21/60)+('DATA ENTRY SHEET'!S21/3600))</f>
        <v/>
      </c>
    </row>
    <row r="12" spans="1:43" x14ac:dyDescent="0.35">
      <c r="A12" s="1">
        <v>10</v>
      </c>
      <c r="B12" s="1">
        <f>(('DATA ENTRY SHEET'!B22)+('DATA ENTRY SHEET'!C22/60)+('DATA ENTRY SHEET'!D22/3600))</f>
        <v>0</v>
      </c>
      <c r="C12" s="1" t="str">
        <f>IF('DATA ENTRY SHEET'!E22="","",B12*2)</f>
        <v/>
      </c>
      <c r="D12" s="1" t="str">
        <f>IF('DATA ENTRY SHEET'!H22="","",B12*3)</f>
        <v/>
      </c>
      <c r="E12" s="1" t="str">
        <f>IF('DATA ENTRY SHEET'!K22="","",B12*4)</f>
        <v/>
      </c>
      <c r="F12" s="1" t="str">
        <f>IF('DATA ENTRY SHEET'!N22="","",B12*5)</f>
        <v/>
      </c>
      <c r="G12" s="1" t="str">
        <f>IF('DATA ENTRY SHEET'!Q22="","",B12*6)</f>
        <v/>
      </c>
      <c r="H12" s="1">
        <f t="shared" si="0"/>
        <v>0</v>
      </c>
      <c r="I12" s="1">
        <f t="shared" si="7"/>
        <v>0</v>
      </c>
      <c r="J12" s="1" t="str">
        <f>IF('DATA ENTRY SHEET'!E22="","",(('DATA ENTRY SHEET'!E22)+('DATA ENTRY SHEET'!F22/60)+('DATA ENTRY SHEET'!G22/3600))+I12)</f>
        <v/>
      </c>
      <c r="K12" s="1" t="str">
        <f>IF('DATA ENTRY SHEET'!H22="","",(('DATA ENTRY SHEET'!H22)+('DATA ENTRY SHEET'!I22/60)+('DATA ENTRY SHEET'!J22/3600))+I12)</f>
        <v/>
      </c>
      <c r="L12" s="1" t="str">
        <f>IF('DATA ENTRY SHEET'!K22="","",(('DATA ENTRY SHEET'!K22)+('DATA ENTRY SHEET'!L22/60)+('DATA ENTRY SHEET'!M22/3600))+I12)</f>
        <v/>
      </c>
      <c r="M12" s="1" t="str">
        <f>IF('DATA ENTRY SHEET'!N22="","",(('DATA ENTRY SHEET'!N22)+('DATA ENTRY SHEET'!O22/60)+('DATA ENTRY SHEET'!P22/3600))+I12)</f>
        <v/>
      </c>
      <c r="N12" s="1" t="str">
        <f>IF('DATA ENTRY SHEET'!Q22="","",(('DATA ENTRY SHEET'!Q22)+('DATA ENTRY SHEET'!R22/60)+('DATA ENTRY SHEET'!S22/3600))+I12)</f>
        <v/>
      </c>
      <c r="O12" s="1" t="str">
        <f t="shared" si="1"/>
        <v/>
      </c>
      <c r="P12" s="1" t="str">
        <f t="shared" si="2"/>
        <v/>
      </c>
      <c r="Q12" s="1" t="str">
        <f t="shared" si="3"/>
        <v/>
      </c>
      <c r="R12" s="1" t="str">
        <f t="shared" si="4"/>
        <v/>
      </c>
      <c r="S12" s="1" t="str">
        <f t="shared" si="5"/>
        <v/>
      </c>
      <c r="T12" s="1" t="str">
        <f t="shared" si="6"/>
        <v/>
      </c>
      <c r="U12" s="1">
        <f t="shared" si="8"/>
        <v>-360</v>
      </c>
      <c r="V12" s="1">
        <f t="shared" si="9"/>
        <v>-360</v>
      </c>
      <c r="W12" s="1" t="str">
        <f>IF('DATA ENTRY SHEET'!E22="","",(('DATA ENTRY SHEET'!E22)+('DATA ENTRY SHEET'!F22/60)+('DATA ENTRY SHEET'!G22/3600))+'ANGLE DETERMINATION'!V12)</f>
        <v/>
      </c>
      <c r="X12" s="1" t="str">
        <f>IF('DATA ENTRY SHEET'!H22="","",(('DATA ENTRY SHEET'!H22)+('DATA ENTRY SHEET'!I22/60)+('DATA ENTRY SHEET'!J22/3600))+'ANGLE DETERMINATION'!V12)</f>
        <v/>
      </c>
      <c r="Y12" s="1" t="str">
        <f>IF('DATA ENTRY SHEET'!K22="","",(('DATA ENTRY SHEET'!K22)+('DATA ENTRY SHEET'!L22/60)+('DATA ENTRY SHEET'!M22/3600))+'ANGLE DETERMINATION'!V12)</f>
        <v/>
      </c>
      <c r="Z12" s="1" t="str">
        <f>IF('DATA ENTRY SHEET'!N22="","",(('DATA ENTRY SHEET'!N22)+('DATA ENTRY SHEET'!O22/60)+('DATA ENTRY SHEET'!P22/3600))+'ANGLE DETERMINATION'!V12)</f>
        <v/>
      </c>
      <c r="AA12" s="1" t="str">
        <f>+IF('DATA ENTRY SHEET'!Q22="","",(('DATA ENTRY SHEET'!Q22)+('DATA ENTRY SHEET'!R22/60)+('DATA ENTRY SHEET'!S22/3600))+'ANGLE DETERMINATION'!V12)</f>
        <v/>
      </c>
      <c r="AB12" s="1" t="str">
        <f t="shared" si="10"/>
        <v/>
      </c>
      <c r="AC12" s="1" t="str">
        <f t="shared" si="11"/>
        <v/>
      </c>
      <c r="AD12" s="1" t="str">
        <f t="shared" si="12"/>
        <v/>
      </c>
      <c r="AE12" s="1" t="str">
        <f t="shared" si="13"/>
        <v/>
      </c>
      <c r="AF12" s="1" t="str">
        <f t="shared" si="14"/>
        <v/>
      </c>
      <c r="AG12" s="1" t="b">
        <f>IF('DATA ENTRY SHEET'!$U$5="RESET",SUM(AB12:AF12),IF('DATA ENTRY SHEET'!$U$5="ACC",SUM(AH12:AL12),IF('DATA ENTRY SHEET'!$U$5="AVE",SUM(AM12:AQ12),FALSE)))</f>
        <v>0</v>
      </c>
      <c r="AH12" s="1" t="str">
        <f>IF('DATA ENTRY SHEET'!E22="","",(SUM(('DATA ENTRY SHEET'!E22)+('DATA ENTRY SHEET'!F22/60)+('DATA ENTRY SHEET'!G22/3600)))/2)</f>
        <v/>
      </c>
      <c r="AI12" s="1" t="str">
        <f>IF('DATA ENTRY SHEET'!H22="","",(SUM(('DATA ENTRY SHEET'!H22)+('DATA ENTRY SHEET'!I22/60)+('DATA ENTRY SHEET'!J22/3600)))/3)</f>
        <v/>
      </c>
      <c r="AJ12" s="1" t="str">
        <f>IF('DATA ENTRY SHEET'!K22="","",(SUM(('DATA ENTRY SHEET'!K22)+('DATA ENTRY SHEET'!L22/60)+('DATA ENTRY SHEET'!M22/3600)))/4)</f>
        <v/>
      </c>
      <c r="AK12" s="1" t="str">
        <f>IF('DATA ENTRY SHEET'!N22="","",(SUM(('DATA ENTRY SHEET'!N22)+('DATA ENTRY SHEET'!O22/60)+('DATA ENTRY SHEET'!P22/3600)))/5)</f>
        <v/>
      </c>
      <c r="AL12" s="1" t="str">
        <f>IF('DATA ENTRY SHEET'!Q22="","",(SUM(('DATA ENTRY SHEET'!Q22)+('DATA ENTRY SHEET'!R22/60)+('DATA ENTRY SHEET'!S22/3600)))/6)</f>
        <v/>
      </c>
      <c r="AM12" s="1" t="str">
        <f>IF('DATA ENTRY SHEET'!E22="","",('DATA ENTRY SHEET'!E22)+('DATA ENTRY SHEET'!F22/60)+('DATA ENTRY SHEET'!G22/3600))</f>
        <v/>
      </c>
      <c r="AN12" s="1" t="str">
        <f>IF('DATA ENTRY SHEET'!H22="","",('DATA ENTRY SHEET'!H22)+('DATA ENTRY SHEET'!I22/60)+('DATA ENTRY SHEET'!J22/3600))</f>
        <v/>
      </c>
      <c r="AO12" s="1" t="str">
        <f>IF('DATA ENTRY SHEET'!K22="","",('DATA ENTRY SHEET'!K22)+('DATA ENTRY SHEET'!L22/60)+('DATA ENTRY SHEET'!M22/3600))</f>
        <v/>
      </c>
      <c r="AP12" s="1" t="str">
        <f>IF('DATA ENTRY SHEET'!N22="","",('DATA ENTRY SHEET'!N22)+('DATA ENTRY SHEET'!O22/60)+('DATA ENTRY SHEET'!P22/3600))</f>
        <v/>
      </c>
      <c r="AQ12" s="1" t="str">
        <f>IF('DATA ENTRY SHEET'!Q22="","",('DATA ENTRY SHEET'!Q22)+('DATA ENTRY SHEET'!R22/60)+('DATA ENTRY SHEET'!S22/3600))</f>
        <v/>
      </c>
    </row>
    <row r="13" spans="1:43" x14ac:dyDescent="0.35">
      <c r="A13" s="1">
        <v>11</v>
      </c>
      <c r="B13" s="1">
        <f>(('DATA ENTRY SHEET'!B23)+('DATA ENTRY SHEET'!C23/60)+('DATA ENTRY SHEET'!D23/3600))</f>
        <v>0</v>
      </c>
      <c r="C13" s="1" t="str">
        <f>IF('DATA ENTRY SHEET'!E23="","",B13*2)</f>
        <v/>
      </c>
      <c r="D13" s="1" t="str">
        <f>IF('DATA ENTRY SHEET'!H23="","",B13*3)</f>
        <v/>
      </c>
      <c r="E13" s="1" t="str">
        <f>IF('DATA ENTRY SHEET'!K23="","",B13*4)</f>
        <v/>
      </c>
      <c r="F13" s="1" t="str">
        <f>IF('DATA ENTRY SHEET'!N23="","",B13*5)</f>
        <v/>
      </c>
      <c r="G13" s="1" t="str">
        <f>IF('DATA ENTRY SHEET'!Q23="","",B13*6)</f>
        <v/>
      </c>
      <c r="H13" s="1">
        <f t="shared" si="0"/>
        <v>0</v>
      </c>
      <c r="I13" s="1">
        <f t="shared" si="7"/>
        <v>0</v>
      </c>
      <c r="J13" s="1" t="str">
        <f>IF('DATA ENTRY SHEET'!E23="","",(('DATA ENTRY SHEET'!E23)+('DATA ENTRY SHEET'!F23/60)+('DATA ENTRY SHEET'!G23/3600))+I13)</f>
        <v/>
      </c>
      <c r="K13" s="1" t="str">
        <f>IF('DATA ENTRY SHEET'!H23="","",(('DATA ENTRY SHEET'!H23)+('DATA ENTRY SHEET'!I23/60)+('DATA ENTRY SHEET'!J23/3600))+I13)</f>
        <v/>
      </c>
      <c r="L13" s="1" t="str">
        <f>IF('DATA ENTRY SHEET'!K23="","",(('DATA ENTRY SHEET'!K23)+('DATA ENTRY SHEET'!L23/60)+('DATA ENTRY SHEET'!M23/3600))+I13)</f>
        <v/>
      </c>
      <c r="M13" s="1" t="str">
        <f>IF('DATA ENTRY SHEET'!N23="","",(('DATA ENTRY SHEET'!N23)+('DATA ENTRY SHEET'!O23/60)+('DATA ENTRY SHEET'!P23/3600))+I13)</f>
        <v/>
      </c>
      <c r="N13" s="1" t="str">
        <f>IF('DATA ENTRY SHEET'!Q23="","",(('DATA ENTRY SHEET'!Q23)+('DATA ENTRY SHEET'!R23/60)+('DATA ENTRY SHEET'!S23/3600))+I13)</f>
        <v/>
      </c>
      <c r="O13" s="1" t="str">
        <f t="shared" si="1"/>
        <v/>
      </c>
      <c r="P13" s="1" t="str">
        <f t="shared" si="2"/>
        <v/>
      </c>
      <c r="Q13" s="1" t="str">
        <f t="shared" si="3"/>
        <v/>
      </c>
      <c r="R13" s="1" t="str">
        <f t="shared" si="4"/>
        <v/>
      </c>
      <c r="S13" s="1" t="str">
        <f t="shared" si="5"/>
        <v/>
      </c>
      <c r="T13" s="1" t="str">
        <f t="shared" si="6"/>
        <v/>
      </c>
      <c r="U13" s="1">
        <f t="shared" si="8"/>
        <v>-360</v>
      </c>
      <c r="V13" s="1">
        <f t="shared" si="9"/>
        <v>-360</v>
      </c>
      <c r="W13" s="1" t="str">
        <f>IF('DATA ENTRY SHEET'!E23="","",(('DATA ENTRY SHEET'!E23)+('DATA ENTRY SHEET'!F23/60)+('DATA ENTRY SHEET'!G23/3600))+'ANGLE DETERMINATION'!V13)</f>
        <v/>
      </c>
      <c r="X13" s="1" t="str">
        <f>IF('DATA ENTRY SHEET'!H23="","",(('DATA ENTRY SHEET'!H23)+('DATA ENTRY SHEET'!I23/60)+('DATA ENTRY SHEET'!J23/3600))+'ANGLE DETERMINATION'!V13)</f>
        <v/>
      </c>
      <c r="Y13" s="1" t="str">
        <f>IF('DATA ENTRY SHEET'!K23="","",(('DATA ENTRY SHEET'!K23)+('DATA ENTRY SHEET'!L23/60)+('DATA ENTRY SHEET'!M23/3600))+'ANGLE DETERMINATION'!V13)</f>
        <v/>
      </c>
      <c r="Z13" s="1" t="str">
        <f>IF('DATA ENTRY SHEET'!N23="","",(('DATA ENTRY SHEET'!N23)+('DATA ENTRY SHEET'!O23/60)+('DATA ENTRY SHEET'!P23/3600))+'ANGLE DETERMINATION'!V13)</f>
        <v/>
      </c>
      <c r="AA13" s="1" t="str">
        <f>+IF('DATA ENTRY SHEET'!Q23="","",(('DATA ENTRY SHEET'!Q23)+('DATA ENTRY SHEET'!R23/60)+('DATA ENTRY SHEET'!S23/3600))+'ANGLE DETERMINATION'!V13)</f>
        <v/>
      </c>
      <c r="AB13" s="1" t="str">
        <f t="shared" si="10"/>
        <v/>
      </c>
      <c r="AC13" s="1" t="str">
        <f t="shared" si="11"/>
        <v/>
      </c>
      <c r="AD13" s="1" t="str">
        <f t="shared" si="12"/>
        <v/>
      </c>
      <c r="AE13" s="1" t="str">
        <f t="shared" si="13"/>
        <v/>
      </c>
      <c r="AF13" s="1" t="str">
        <f t="shared" si="14"/>
        <v/>
      </c>
      <c r="AG13" s="1" t="b">
        <f>IF('DATA ENTRY SHEET'!$U$5="RESET",SUM(AB13:AF13),IF('DATA ENTRY SHEET'!$U$5="ACC",SUM(AH13:AL13),IF('DATA ENTRY SHEET'!$U$5="AVE",SUM(AM13:AQ13),FALSE)))</f>
        <v>0</v>
      </c>
      <c r="AH13" s="1" t="str">
        <f>IF('DATA ENTRY SHEET'!E23="","",(SUM(('DATA ENTRY SHEET'!E23)+('DATA ENTRY SHEET'!F23/60)+('DATA ENTRY SHEET'!G23/3600)))/2)</f>
        <v/>
      </c>
      <c r="AI13" s="1" t="str">
        <f>IF('DATA ENTRY SHEET'!H23="","",(SUM(('DATA ENTRY SHEET'!H23)+('DATA ENTRY SHEET'!I23/60)+('DATA ENTRY SHEET'!J23/3600)))/3)</f>
        <v/>
      </c>
      <c r="AJ13" s="1" t="str">
        <f>IF('DATA ENTRY SHEET'!K23="","",(SUM(('DATA ENTRY SHEET'!K23)+('DATA ENTRY SHEET'!L23/60)+('DATA ENTRY SHEET'!M23/3600)))/4)</f>
        <v/>
      </c>
      <c r="AK13" s="1" t="str">
        <f>IF('DATA ENTRY SHEET'!N23="","",(SUM(('DATA ENTRY SHEET'!N23)+('DATA ENTRY SHEET'!O23/60)+('DATA ENTRY SHEET'!P23/3600)))/5)</f>
        <v/>
      </c>
      <c r="AL13" s="1" t="str">
        <f>IF('DATA ENTRY SHEET'!Q23="","",(SUM(('DATA ENTRY SHEET'!Q23)+('DATA ENTRY SHEET'!R23/60)+('DATA ENTRY SHEET'!S23/3600)))/6)</f>
        <v/>
      </c>
      <c r="AM13" s="1" t="str">
        <f>IF('DATA ENTRY SHEET'!E23="","",('DATA ENTRY SHEET'!E23)+('DATA ENTRY SHEET'!F23/60)+('DATA ENTRY SHEET'!G23/3600))</f>
        <v/>
      </c>
      <c r="AN13" s="1" t="str">
        <f>IF('DATA ENTRY SHEET'!H23="","",('DATA ENTRY SHEET'!H23)+('DATA ENTRY SHEET'!I23/60)+('DATA ENTRY SHEET'!J23/3600))</f>
        <v/>
      </c>
      <c r="AO13" s="1" t="str">
        <f>IF('DATA ENTRY SHEET'!K23="","",('DATA ENTRY SHEET'!K23)+('DATA ENTRY SHEET'!L23/60)+('DATA ENTRY SHEET'!M23/3600))</f>
        <v/>
      </c>
      <c r="AP13" s="1" t="str">
        <f>IF('DATA ENTRY SHEET'!N23="","",('DATA ENTRY SHEET'!N23)+('DATA ENTRY SHEET'!O23/60)+('DATA ENTRY SHEET'!P23/3600))</f>
        <v/>
      </c>
      <c r="AQ13" s="1" t="str">
        <f>IF('DATA ENTRY SHEET'!Q23="","",('DATA ENTRY SHEET'!Q23)+('DATA ENTRY SHEET'!R23/60)+('DATA ENTRY SHEET'!S23/3600))</f>
        <v/>
      </c>
    </row>
    <row r="14" spans="1:43" x14ac:dyDescent="0.35">
      <c r="A14" s="1">
        <v>12</v>
      </c>
      <c r="B14" s="1">
        <f>(('DATA ENTRY SHEET'!B24)+('DATA ENTRY SHEET'!C24/60)+('DATA ENTRY SHEET'!D24/3600))</f>
        <v>0</v>
      </c>
      <c r="C14" s="1" t="str">
        <f>IF('DATA ENTRY SHEET'!E24="","",B14*2)</f>
        <v/>
      </c>
      <c r="D14" s="1" t="str">
        <f>IF('DATA ENTRY SHEET'!H24="","",B14*3)</f>
        <v/>
      </c>
      <c r="E14" s="1" t="str">
        <f>IF('DATA ENTRY SHEET'!K24="","",B14*4)</f>
        <v/>
      </c>
      <c r="F14" s="1" t="str">
        <f>IF('DATA ENTRY SHEET'!N24="","",B14*5)</f>
        <v/>
      </c>
      <c r="G14" s="1" t="str">
        <f>IF('DATA ENTRY SHEET'!Q24="","",B14*6)</f>
        <v/>
      </c>
      <c r="H14" s="1">
        <f t="shared" si="0"/>
        <v>0</v>
      </c>
      <c r="I14" s="1">
        <f t="shared" si="7"/>
        <v>0</v>
      </c>
      <c r="J14" s="1" t="str">
        <f>IF('DATA ENTRY SHEET'!E24="","",(('DATA ENTRY SHEET'!E24)+('DATA ENTRY SHEET'!F24/60)+('DATA ENTRY SHEET'!G24/3600))+I14)</f>
        <v/>
      </c>
      <c r="K14" s="1" t="str">
        <f>IF('DATA ENTRY SHEET'!H24="","",(('DATA ENTRY SHEET'!H24)+('DATA ENTRY SHEET'!I24/60)+('DATA ENTRY SHEET'!J24/3600))+I14)</f>
        <v/>
      </c>
      <c r="L14" s="1" t="str">
        <f>IF('DATA ENTRY SHEET'!K24="","",(('DATA ENTRY SHEET'!K24)+('DATA ENTRY SHEET'!L24/60)+('DATA ENTRY SHEET'!M24/3600))+I14)</f>
        <v/>
      </c>
      <c r="M14" s="1" t="str">
        <f>IF('DATA ENTRY SHEET'!N24="","",(('DATA ENTRY SHEET'!N24)+('DATA ENTRY SHEET'!O24/60)+('DATA ENTRY SHEET'!P24/3600))+I14)</f>
        <v/>
      </c>
      <c r="N14" s="1" t="str">
        <f>IF('DATA ENTRY SHEET'!Q24="","",(('DATA ENTRY SHEET'!Q24)+('DATA ENTRY SHEET'!R24/60)+('DATA ENTRY SHEET'!S24/3600))+I14)</f>
        <v/>
      </c>
      <c r="O14" s="1" t="str">
        <f t="shared" si="1"/>
        <v/>
      </c>
      <c r="P14" s="1" t="str">
        <f t="shared" si="2"/>
        <v/>
      </c>
      <c r="Q14" s="1" t="str">
        <f t="shared" si="3"/>
        <v/>
      </c>
      <c r="R14" s="1" t="str">
        <f t="shared" si="4"/>
        <v/>
      </c>
      <c r="S14" s="1" t="str">
        <f t="shared" si="5"/>
        <v/>
      </c>
      <c r="T14" s="1" t="str">
        <f t="shared" si="6"/>
        <v/>
      </c>
      <c r="U14" s="1">
        <f t="shared" si="8"/>
        <v>-360</v>
      </c>
      <c r="V14" s="1">
        <f t="shared" si="9"/>
        <v>-360</v>
      </c>
      <c r="W14" s="1" t="str">
        <f>IF('DATA ENTRY SHEET'!E24="","",(('DATA ENTRY SHEET'!E24)+('DATA ENTRY SHEET'!F24/60)+('DATA ENTRY SHEET'!G24/3600))+'ANGLE DETERMINATION'!V14)</f>
        <v/>
      </c>
      <c r="X14" s="1" t="str">
        <f>IF('DATA ENTRY SHEET'!H24="","",(('DATA ENTRY SHEET'!H24)+('DATA ENTRY SHEET'!I24/60)+('DATA ENTRY SHEET'!J24/3600))+'ANGLE DETERMINATION'!V14)</f>
        <v/>
      </c>
      <c r="Y14" s="1" t="str">
        <f>IF('DATA ENTRY SHEET'!K24="","",(('DATA ENTRY SHEET'!K24)+('DATA ENTRY SHEET'!L24/60)+('DATA ENTRY SHEET'!M24/3600))+'ANGLE DETERMINATION'!V14)</f>
        <v/>
      </c>
      <c r="Z14" s="1" t="str">
        <f>IF('DATA ENTRY SHEET'!N24="","",(('DATA ENTRY SHEET'!N24)+('DATA ENTRY SHEET'!O24/60)+('DATA ENTRY SHEET'!P24/3600))+'ANGLE DETERMINATION'!V14)</f>
        <v/>
      </c>
      <c r="AA14" s="1" t="str">
        <f>+IF('DATA ENTRY SHEET'!Q24="","",(('DATA ENTRY SHEET'!Q24)+('DATA ENTRY SHEET'!R24/60)+('DATA ENTRY SHEET'!S24/3600))+'ANGLE DETERMINATION'!V14)</f>
        <v/>
      </c>
      <c r="AB14" s="1" t="str">
        <f t="shared" si="10"/>
        <v/>
      </c>
      <c r="AC14" s="1" t="str">
        <f t="shared" si="11"/>
        <v/>
      </c>
      <c r="AD14" s="1" t="str">
        <f t="shared" si="12"/>
        <v/>
      </c>
      <c r="AE14" s="1" t="str">
        <f t="shared" si="13"/>
        <v/>
      </c>
      <c r="AF14" s="1" t="str">
        <f t="shared" si="14"/>
        <v/>
      </c>
      <c r="AG14" s="1" t="b">
        <f>IF('DATA ENTRY SHEET'!$U$5="RESET",SUM(AB14:AF14),IF('DATA ENTRY SHEET'!$U$5="ACC",SUM(AH14:AL14),IF('DATA ENTRY SHEET'!$U$5="AVE",SUM(AM14:AQ14),FALSE)))</f>
        <v>0</v>
      </c>
      <c r="AH14" s="1" t="str">
        <f>IF('DATA ENTRY SHEET'!E24="","",(SUM(('DATA ENTRY SHEET'!E24)+('DATA ENTRY SHEET'!F24/60)+('DATA ENTRY SHEET'!G24/3600)))/2)</f>
        <v/>
      </c>
      <c r="AI14" s="1" t="str">
        <f>IF('DATA ENTRY SHEET'!H24="","",(SUM(('DATA ENTRY SHEET'!H24)+('DATA ENTRY SHEET'!I24/60)+('DATA ENTRY SHEET'!J24/3600)))/3)</f>
        <v/>
      </c>
      <c r="AJ14" s="1" t="str">
        <f>IF('DATA ENTRY SHEET'!K24="","",(SUM(('DATA ENTRY SHEET'!K24)+('DATA ENTRY SHEET'!L24/60)+('DATA ENTRY SHEET'!M24/3600)))/4)</f>
        <v/>
      </c>
      <c r="AK14" s="1" t="str">
        <f>IF('DATA ENTRY SHEET'!N24="","",(SUM(('DATA ENTRY SHEET'!N24)+('DATA ENTRY SHEET'!O24/60)+('DATA ENTRY SHEET'!P24/3600)))/5)</f>
        <v/>
      </c>
      <c r="AL14" s="1" t="str">
        <f>IF('DATA ENTRY SHEET'!Q24="","",(SUM(('DATA ENTRY SHEET'!Q24)+('DATA ENTRY SHEET'!R24/60)+('DATA ENTRY SHEET'!S24/3600)))/6)</f>
        <v/>
      </c>
      <c r="AM14" s="1" t="str">
        <f>IF('DATA ENTRY SHEET'!E24="","",('DATA ENTRY SHEET'!E24)+('DATA ENTRY SHEET'!F24/60)+('DATA ENTRY SHEET'!G24/3600))</f>
        <v/>
      </c>
      <c r="AN14" s="1" t="str">
        <f>IF('DATA ENTRY SHEET'!H24="","",('DATA ENTRY SHEET'!H24)+('DATA ENTRY SHEET'!I24/60)+('DATA ENTRY SHEET'!J24/3600))</f>
        <v/>
      </c>
      <c r="AO14" s="1" t="str">
        <f>IF('DATA ENTRY SHEET'!K24="","",('DATA ENTRY SHEET'!K24)+('DATA ENTRY SHEET'!L24/60)+('DATA ENTRY SHEET'!M24/3600))</f>
        <v/>
      </c>
      <c r="AP14" s="1" t="str">
        <f>IF('DATA ENTRY SHEET'!N24="","",('DATA ENTRY SHEET'!N24)+('DATA ENTRY SHEET'!O24/60)+('DATA ENTRY SHEET'!P24/3600))</f>
        <v/>
      </c>
      <c r="AQ14" s="1" t="str">
        <f>IF('DATA ENTRY SHEET'!Q24="","",('DATA ENTRY SHEET'!Q24)+('DATA ENTRY SHEET'!R24/60)+('DATA ENTRY SHEET'!S24/3600))</f>
        <v/>
      </c>
    </row>
    <row r="15" spans="1:43" x14ac:dyDescent="0.35">
      <c r="A15" s="1">
        <v>13</v>
      </c>
      <c r="B15" s="1">
        <f>(('DATA ENTRY SHEET'!B25)+('DATA ENTRY SHEET'!C25/60)+('DATA ENTRY SHEET'!D25/3600))</f>
        <v>0</v>
      </c>
      <c r="C15" s="1" t="str">
        <f>IF('DATA ENTRY SHEET'!E25="","",B15*2)</f>
        <v/>
      </c>
      <c r="D15" s="1" t="str">
        <f>IF('DATA ENTRY SHEET'!H25="","",B15*3)</f>
        <v/>
      </c>
      <c r="E15" s="1" t="str">
        <f>IF('DATA ENTRY SHEET'!K25="","",B15*4)</f>
        <v/>
      </c>
      <c r="F15" s="1" t="str">
        <f>IF('DATA ENTRY SHEET'!N25="","",B15*5)</f>
        <v/>
      </c>
      <c r="G15" s="1" t="str">
        <f>IF('DATA ENTRY SHEET'!Q25="","",B15*6)</f>
        <v/>
      </c>
      <c r="H15" s="1">
        <f t="shared" si="0"/>
        <v>0</v>
      </c>
      <c r="I15" s="1">
        <f t="shared" si="7"/>
        <v>0</v>
      </c>
      <c r="J15" s="1" t="str">
        <f>IF('DATA ENTRY SHEET'!E25="","",(('DATA ENTRY SHEET'!E25)+('DATA ENTRY SHEET'!F25/60)+('DATA ENTRY SHEET'!G25/3600))+I15)</f>
        <v/>
      </c>
      <c r="K15" s="1" t="str">
        <f>IF('DATA ENTRY SHEET'!H25="","",(('DATA ENTRY SHEET'!H25)+('DATA ENTRY SHEET'!I25/60)+('DATA ENTRY SHEET'!J25/3600))+I15)</f>
        <v/>
      </c>
      <c r="L15" s="1" t="str">
        <f>IF('DATA ENTRY SHEET'!K25="","",(('DATA ENTRY SHEET'!K25)+('DATA ENTRY SHEET'!L25/60)+('DATA ENTRY SHEET'!M25/3600))+I15)</f>
        <v/>
      </c>
      <c r="M15" s="1" t="str">
        <f>IF('DATA ENTRY SHEET'!N25="","",(('DATA ENTRY SHEET'!N25)+('DATA ENTRY SHEET'!O25/60)+('DATA ENTRY SHEET'!P25/3600))+I15)</f>
        <v/>
      </c>
      <c r="N15" s="1" t="str">
        <f>IF('DATA ENTRY SHEET'!Q25="","",(('DATA ENTRY SHEET'!Q25)+('DATA ENTRY SHEET'!R25/60)+('DATA ENTRY SHEET'!S25/3600))+I15)</f>
        <v/>
      </c>
      <c r="O15" s="1" t="str">
        <f t="shared" si="1"/>
        <v/>
      </c>
      <c r="P15" s="1" t="str">
        <f t="shared" si="2"/>
        <v/>
      </c>
      <c r="Q15" s="1" t="str">
        <f t="shared" si="3"/>
        <v/>
      </c>
      <c r="R15" s="1" t="str">
        <f t="shared" si="4"/>
        <v/>
      </c>
      <c r="S15" s="1" t="str">
        <f t="shared" si="5"/>
        <v/>
      </c>
      <c r="T15" s="1" t="str">
        <f t="shared" si="6"/>
        <v/>
      </c>
      <c r="U15" s="1">
        <f t="shared" si="8"/>
        <v>-360</v>
      </c>
      <c r="V15" s="1">
        <f t="shared" si="9"/>
        <v>-360</v>
      </c>
      <c r="W15" s="1" t="str">
        <f>IF('DATA ENTRY SHEET'!E25="","",(('DATA ENTRY SHEET'!E25)+('DATA ENTRY SHEET'!F25/60)+('DATA ENTRY SHEET'!G25/3600))+'ANGLE DETERMINATION'!V15)</f>
        <v/>
      </c>
      <c r="X15" s="1" t="str">
        <f>IF('DATA ENTRY SHEET'!H25="","",(('DATA ENTRY SHEET'!H25)+('DATA ENTRY SHEET'!I25/60)+('DATA ENTRY SHEET'!J25/3600))+'ANGLE DETERMINATION'!V15)</f>
        <v/>
      </c>
      <c r="Y15" s="1" t="str">
        <f>IF('DATA ENTRY SHEET'!K25="","",(('DATA ENTRY SHEET'!K25)+('DATA ENTRY SHEET'!L25/60)+('DATA ENTRY SHEET'!M25/3600))+'ANGLE DETERMINATION'!V15)</f>
        <v/>
      </c>
      <c r="Z15" s="1" t="str">
        <f>IF('DATA ENTRY SHEET'!N25="","",(('DATA ENTRY SHEET'!N25)+('DATA ENTRY SHEET'!O25/60)+('DATA ENTRY SHEET'!P25/3600))+'ANGLE DETERMINATION'!V15)</f>
        <v/>
      </c>
      <c r="AA15" s="1" t="str">
        <f>+IF('DATA ENTRY SHEET'!Q25="","",(('DATA ENTRY SHEET'!Q25)+('DATA ENTRY SHEET'!R25/60)+('DATA ENTRY SHEET'!S25/3600))+'ANGLE DETERMINATION'!V15)</f>
        <v/>
      </c>
      <c r="AB15" s="1" t="str">
        <f t="shared" si="10"/>
        <v/>
      </c>
      <c r="AC15" s="1" t="str">
        <f t="shared" si="11"/>
        <v/>
      </c>
      <c r="AD15" s="1" t="str">
        <f t="shared" si="12"/>
        <v/>
      </c>
      <c r="AE15" s="1" t="str">
        <f t="shared" si="13"/>
        <v/>
      </c>
      <c r="AF15" s="1" t="str">
        <f t="shared" si="14"/>
        <v/>
      </c>
      <c r="AG15" s="1" t="b">
        <f>IF('DATA ENTRY SHEET'!$U$5="RESET",SUM(AB15:AF15),IF('DATA ENTRY SHEET'!$U$5="ACC",SUM(AH15:AL15),IF('DATA ENTRY SHEET'!$U$5="AVE",SUM(AM15:AQ15),FALSE)))</f>
        <v>0</v>
      </c>
      <c r="AH15" s="1" t="str">
        <f>IF('DATA ENTRY SHEET'!E25="","",(SUM(('DATA ENTRY SHEET'!E25)+('DATA ENTRY SHEET'!F25/60)+('DATA ENTRY SHEET'!G25/3600)))/2)</f>
        <v/>
      </c>
      <c r="AI15" s="1" t="str">
        <f>IF('DATA ENTRY SHEET'!H25="","",(SUM(('DATA ENTRY SHEET'!H25)+('DATA ENTRY SHEET'!I25/60)+('DATA ENTRY SHEET'!J25/3600)))/3)</f>
        <v/>
      </c>
      <c r="AJ15" s="1" t="str">
        <f>IF('DATA ENTRY SHEET'!K25="","",(SUM(('DATA ENTRY SHEET'!K25)+('DATA ENTRY SHEET'!L25/60)+('DATA ENTRY SHEET'!M25/3600)))/4)</f>
        <v/>
      </c>
      <c r="AK15" s="1" t="str">
        <f>IF('DATA ENTRY SHEET'!N25="","",(SUM(('DATA ENTRY SHEET'!N25)+('DATA ENTRY SHEET'!O25/60)+('DATA ENTRY SHEET'!P25/3600)))/5)</f>
        <v/>
      </c>
      <c r="AL15" s="1" t="str">
        <f>IF('DATA ENTRY SHEET'!Q25="","",(SUM(('DATA ENTRY SHEET'!Q25)+('DATA ENTRY SHEET'!R25/60)+('DATA ENTRY SHEET'!S25/3600)))/6)</f>
        <v/>
      </c>
      <c r="AM15" s="1" t="str">
        <f>IF('DATA ENTRY SHEET'!E25="","",('DATA ENTRY SHEET'!E25)+('DATA ENTRY SHEET'!F25/60)+('DATA ENTRY SHEET'!G25/3600))</f>
        <v/>
      </c>
      <c r="AN15" s="1" t="str">
        <f>IF('DATA ENTRY SHEET'!H25="","",('DATA ENTRY SHEET'!H25)+('DATA ENTRY SHEET'!I25/60)+('DATA ENTRY SHEET'!J25/3600))</f>
        <v/>
      </c>
      <c r="AO15" s="1" t="str">
        <f>IF('DATA ENTRY SHEET'!K25="","",('DATA ENTRY SHEET'!K25)+('DATA ENTRY SHEET'!L25/60)+('DATA ENTRY SHEET'!M25/3600))</f>
        <v/>
      </c>
      <c r="AP15" s="1" t="str">
        <f>IF('DATA ENTRY SHEET'!N25="","",('DATA ENTRY SHEET'!N25)+('DATA ENTRY SHEET'!O25/60)+('DATA ENTRY SHEET'!P25/3600))</f>
        <v/>
      </c>
      <c r="AQ15" s="1" t="str">
        <f>IF('DATA ENTRY SHEET'!Q25="","",('DATA ENTRY SHEET'!Q25)+('DATA ENTRY SHEET'!R25/60)+('DATA ENTRY SHEET'!S25/3600))</f>
        <v/>
      </c>
    </row>
    <row r="16" spans="1:43" x14ac:dyDescent="0.35">
      <c r="A16" s="1">
        <v>14</v>
      </c>
      <c r="B16" s="1">
        <f>(('DATA ENTRY SHEET'!B26)+('DATA ENTRY SHEET'!C26/60)+('DATA ENTRY SHEET'!D26/3600))</f>
        <v>0</v>
      </c>
      <c r="C16" s="1" t="str">
        <f>IF('DATA ENTRY SHEET'!E26="","",B16*2)</f>
        <v/>
      </c>
      <c r="D16" s="1" t="str">
        <f>IF('DATA ENTRY SHEET'!H26="","",B16*3)</f>
        <v/>
      </c>
      <c r="E16" s="1" t="str">
        <f>IF('DATA ENTRY SHEET'!K26="","",B16*4)</f>
        <v/>
      </c>
      <c r="F16" s="1" t="str">
        <f>IF('DATA ENTRY SHEET'!N26="","",B16*5)</f>
        <v/>
      </c>
      <c r="G16" s="1" t="str">
        <f>IF('DATA ENTRY SHEET'!Q26="","",B16*6)</f>
        <v/>
      </c>
      <c r="H16" s="1">
        <f t="shared" si="0"/>
        <v>0</v>
      </c>
      <c r="I16" s="1">
        <f t="shared" si="7"/>
        <v>0</v>
      </c>
      <c r="J16" s="1" t="str">
        <f>IF('DATA ENTRY SHEET'!E26="","",(('DATA ENTRY SHEET'!E26)+('DATA ENTRY SHEET'!F26/60)+('DATA ENTRY SHEET'!G26/3600))+I16)</f>
        <v/>
      </c>
      <c r="K16" s="1" t="str">
        <f>IF('DATA ENTRY SHEET'!H26="","",(('DATA ENTRY SHEET'!H26)+('DATA ENTRY SHEET'!I26/60)+('DATA ENTRY SHEET'!J26/3600))+I16)</f>
        <v/>
      </c>
      <c r="L16" s="1" t="str">
        <f>IF('DATA ENTRY SHEET'!K26="","",(('DATA ENTRY SHEET'!K26)+('DATA ENTRY SHEET'!L26/60)+('DATA ENTRY SHEET'!M26/3600))+I16)</f>
        <v/>
      </c>
      <c r="M16" s="1" t="str">
        <f>IF('DATA ENTRY SHEET'!N26="","",(('DATA ENTRY SHEET'!N26)+('DATA ENTRY SHEET'!O26/60)+('DATA ENTRY SHEET'!P39/3600))+I16)</f>
        <v/>
      </c>
      <c r="N16" s="1" t="str">
        <f>IF('DATA ENTRY SHEET'!Q26="","",(('DATA ENTRY SHEET'!Q26)+('DATA ENTRY SHEET'!R26/60)+('DATA ENTRY SHEET'!S26/3600))+I16)</f>
        <v/>
      </c>
      <c r="O16" s="1" t="str">
        <f t="shared" si="1"/>
        <v/>
      </c>
      <c r="P16" s="1" t="str">
        <f t="shared" si="2"/>
        <v/>
      </c>
      <c r="Q16" s="1" t="str">
        <f t="shared" si="3"/>
        <v/>
      </c>
      <c r="R16" s="1" t="str">
        <f t="shared" si="4"/>
        <v/>
      </c>
      <c r="S16" s="1" t="str">
        <f t="shared" si="5"/>
        <v/>
      </c>
      <c r="T16" s="1" t="str">
        <f t="shared" si="6"/>
        <v/>
      </c>
      <c r="U16" s="1">
        <f t="shared" si="8"/>
        <v>-360</v>
      </c>
      <c r="V16" s="1">
        <f t="shared" si="9"/>
        <v>-360</v>
      </c>
      <c r="W16" s="1" t="str">
        <f>IF('DATA ENTRY SHEET'!E26="","",(('DATA ENTRY SHEET'!E26)+('DATA ENTRY SHEET'!F26/60)+('DATA ENTRY SHEET'!G26/3600))+'ANGLE DETERMINATION'!V16)</f>
        <v/>
      </c>
      <c r="X16" s="1" t="str">
        <f>IF('DATA ENTRY SHEET'!H26="","",(('DATA ENTRY SHEET'!H26)+('DATA ENTRY SHEET'!I26/60)+('DATA ENTRY SHEET'!J26/3600))+'ANGLE DETERMINATION'!V16)</f>
        <v/>
      </c>
      <c r="Y16" s="1" t="str">
        <f>IF('DATA ENTRY SHEET'!K26="","",(('DATA ENTRY SHEET'!K26)+('DATA ENTRY SHEET'!L26/60)+('DATA ENTRY SHEET'!M26/3600))+'ANGLE DETERMINATION'!V16)</f>
        <v/>
      </c>
      <c r="Z16" s="1" t="str">
        <f>IF('DATA ENTRY SHEET'!N26="","",(('DATA ENTRY SHEET'!N26)+('DATA ENTRY SHEET'!O26/60)+('DATA ENTRY SHEET'!P39/3600))+'ANGLE DETERMINATION'!V16)</f>
        <v/>
      </c>
      <c r="AA16" s="1" t="str">
        <f>+IF('DATA ENTRY SHEET'!Q26="","",(('DATA ENTRY SHEET'!Q26)+('DATA ENTRY SHEET'!R26/60)+('DATA ENTRY SHEET'!S26/3600))+'ANGLE DETERMINATION'!V16)</f>
        <v/>
      </c>
      <c r="AB16" s="1" t="str">
        <f t="shared" si="10"/>
        <v/>
      </c>
      <c r="AC16" s="1" t="str">
        <f t="shared" si="11"/>
        <v/>
      </c>
      <c r="AD16" s="1" t="str">
        <f t="shared" si="12"/>
        <v/>
      </c>
      <c r="AE16" s="1" t="str">
        <f t="shared" si="13"/>
        <v/>
      </c>
      <c r="AF16" s="1" t="str">
        <f t="shared" si="14"/>
        <v/>
      </c>
      <c r="AG16" s="1" t="b">
        <f>IF('DATA ENTRY SHEET'!$U$5="RESET",SUM(AB16:AF16),IF('DATA ENTRY SHEET'!$U$5="ACC",SUM(AH16:AL16),IF('DATA ENTRY SHEET'!$U$5="AVE",SUM(AM16:AQ16),FALSE)))</f>
        <v>0</v>
      </c>
      <c r="AH16" s="1" t="str">
        <f>IF('DATA ENTRY SHEET'!E26="","",(SUM(('DATA ENTRY SHEET'!E26)+('DATA ENTRY SHEET'!F26/60)+('DATA ENTRY SHEET'!G26/3600)))/2)</f>
        <v/>
      </c>
      <c r="AI16" s="1" t="str">
        <f>IF('DATA ENTRY SHEET'!H26="","",(SUM(('DATA ENTRY SHEET'!H26)+('DATA ENTRY SHEET'!I26/60)+('DATA ENTRY SHEET'!J26/3600)))/3)</f>
        <v/>
      </c>
      <c r="AJ16" s="1" t="str">
        <f>IF('DATA ENTRY SHEET'!K26="","",(SUM(('DATA ENTRY SHEET'!K26)+('DATA ENTRY SHEET'!L26/60)+('DATA ENTRY SHEET'!M26/3600)))/4)</f>
        <v/>
      </c>
      <c r="AK16" s="1" t="str">
        <f>IF('DATA ENTRY SHEET'!N26="","",(SUM(('DATA ENTRY SHEET'!N26)+('DATA ENTRY SHEET'!O26/60)+('DATA ENTRY SHEET'!P39/3600)))/5)</f>
        <v/>
      </c>
      <c r="AL16" s="1" t="str">
        <f>IF('DATA ENTRY SHEET'!Q26="","",(SUM(('DATA ENTRY SHEET'!Q26)+('DATA ENTRY SHEET'!R26/60)+('DATA ENTRY SHEET'!S26/3600)))/6)</f>
        <v/>
      </c>
      <c r="AM16" s="1" t="str">
        <f>IF('DATA ENTRY SHEET'!E26="","",('DATA ENTRY SHEET'!E26)+('DATA ENTRY SHEET'!F26/60)+('DATA ENTRY SHEET'!G26/3600))</f>
        <v/>
      </c>
      <c r="AN16" s="1" t="str">
        <f>IF('DATA ENTRY SHEET'!H26="","",('DATA ENTRY SHEET'!H26)+('DATA ENTRY SHEET'!I26/60)+('DATA ENTRY SHEET'!J26/3600))</f>
        <v/>
      </c>
      <c r="AO16" s="1" t="str">
        <f>IF('DATA ENTRY SHEET'!K26="","",('DATA ENTRY SHEET'!K26)+('DATA ENTRY SHEET'!L26/60)+('DATA ENTRY SHEET'!M26/3600))</f>
        <v/>
      </c>
      <c r="AP16" s="1" t="str">
        <f>IF('DATA ENTRY SHEET'!N26="","",('DATA ENTRY SHEET'!N26)+('DATA ENTRY SHEET'!O26/60)+('DATA ENTRY SHEET'!P26/3600))</f>
        <v/>
      </c>
      <c r="AQ16" s="1" t="str">
        <f>IF('DATA ENTRY SHEET'!Q26="","",('DATA ENTRY SHEET'!Q26)+('DATA ENTRY SHEET'!R26/60)+('DATA ENTRY SHEET'!S26/3600))</f>
        <v/>
      </c>
    </row>
    <row r="17" spans="1:43" x14ac:dyDescent="0.35">
      <c r="A17" s="1">
        <v>15</v>
      </c>
      <c r="B17" s="1">
        <f>(('DATA ENTRY SHEET'!B27)+('DATA ENTRY SHEET'!C27/60)+('DATA ENTRY SHEET'!D27/3600))</f>
        <v>0</v>
      </c>
      <c r="C17" s="1" t="str">
        <f>IF('DATA ENTRY SHEET'!E27="","",B17*2)</f>
        <v/>
      </c>
      <c r="D17" s="1" t="str">
        <f>IF('DATA ENTRY SHEET'!H27="","",B17*3)</f>
        <v/>
      </c>
      <c r="E17" s="1" t="str">
        <f>IF('DATA ENTRY SHEET'!K27="","",B17*4)</f>
        <v/>
      </c>
      <c r="F17" s="1" t="str">
        <f>IF('DATA ENTRY SHEET'!N27="","",B17*5)</f>
        <v/>
      </c>
      <c r="G17" s="1" t="str">
        <f>IF('DATA ENTRY SHEET'!Q27="","",B17*6)</f>
        <v/>
      </c>
      <c r="H17" s="1">
        <f t="shared" si="0"/>
        <v>0</v>
      </c>
      <c r="I17" s="1">
        <f t="shared" si="7"/>
        <v>0</v>
      </c>
      <c r="J17" s="1" t="str">
        <f>IF('DATA ENTRY SHEET'!E27="","",(('DATA ENTRY SHEET'!E27)+('DATA ENTRY SHEET'!F27/60)+('DATA ENTRY SHEET'!G27/3600))+I17)</f>
        <v/>
      </c>
      <c r="K17" s="1" t="str">
        <f>IF('DATA ENTRY SHEET'!H27="","",(('DATA ENTRY SHEET'!H27)+('DATA ENTRY SHEET'!I27/60)+('DATA ENTRY SHEET'!J27/3600))+I17)</f>
        <v/>
      </c>
      <c r="L17" s="1" t="str">
        <f>IF('DATA ENTRY SHEET'!K27="","",(('DATA ENTRY SHEET'!K27)+('DATA ENTRY SHEET'!L27/60)+('DATA ENTRY SHEET'!M27/3600))+I17)</f>
        <v/>
      </c>
      <c r="M17" s="1" t="str">
        <f>IF('DATA ENTRY SHEET'!N27="","",(('DATA ENTRY SHEET'!N27)+('DATA ENTRY SHEET'!O27/60)+('DATA ENTRY SHEET'!P27/3600))+I17)</f>
        <v/>
      </c>
      <c r="N17" s="1" t="str">
        <f>IF('DATA ENTRY SHEET'!Q27="","",(('DATA ENTRY SHEET'!Q27)+('DATA ENTRY SHEET'!R27/60)+('DATA ENTRY SHEET'!S27/3600))+I17)</f>
        <v/>
      </c>
      <c r="O17" s="1" t="str">
        <f t="shared" si="1"/>
        <v/>
      </c>
      <c r="P17" s="1" t="str">
        <f t="shared" si="2"/>
        <v/>
      </c>
      <c r="Q17" s="1" t="str">
        <f t="shared" si="3"/>
        <v/>
      </c>
      <c r="R17" s="1" t="str">
        <f t="shared" si="4"/>
        <v/>
      </c>
      <c r="S17" s="1" t="str">
        <f t="shared" si="5"/>
        <v/>
      </c>
      <c r="T17" s="1" t="str">
        <f t="shared" si="6"/>
        <v/>
      </c>
      <c r="U17" s="1">
        <f t="shared" si="8"/>
        <v>-360</v>
      </c>
      <c r="V17" s="1">
        <f t="shared" si="9"/>
        <v>-360</v>
      </c>
      <c r="W17" s="1" t="str">
        <f>IF('DATA ENTRY SHEET'!E27="","",(('DATA ENTRY SHEET'!E27)+('DATA ENTRY SHEET'!F27/60)+('DATA ENTRY SHEET'!G27/3600))+'ANGLE DETERMINATION'!V17)</f>
        <v/>
      </c>
      <c r="X17" s="1" t="str">
        <f>IF('DATA ENTRY SHEET'!H27="","",(('DATA ENTRY SHEET'!H27)+('DATA ENTRY SHEET'!I27/60)+('DATA ENTRY SHEET'!J27/3600))+'ANGLE DETERMINATION'!V17)</f>
        <v/>
      </c>
      <c r="Y17" s="1" t="str">
        <f>IF('DATA ENTRY SHEET'!K27="","",(('DATA ENTRY SHEET'!K27)+('DATA ENTRY SHEET'!L27/60)+('DATA ENTRY SHEET'!M27/3600))+'ANGLE DETERMINATION'!V17)</f>
        <v/>
      </c>
      <c r="Z17" s="1" t="str">
        <f>IF('DATA ENTRY SHEET'!N27="","",(('DATA ENTRY SHEET'!N27)+('DATA ENTRY SHEET'!O27/60)+('DATA ENTRY SHEET'!P27/3600))+'ANGLE DETERMINATION'!V17)</f>
        <v/>
      </c>
      <c r="AA17" s="1" t="str">
        <f>+IF('DATA ENTRY SHEET'!Q27="","",(('DATA ENTRY SHEET'!Q27)+('DATA ENTRY SHEET'!R27/60)+('DATA ENTRY SHEET'!S27/3600))+'ANGLE DETERMINATION'!V17)</f>
        <v/>
      </c>
      <c r="AB17" s="1" t="str">
        <f t="shared" si="10"/>
        <v/>
      </c>
      <c r="AC17" s="1" t="str">
        <f t="shared" si="11"/>
        <v/>
      </c>
      <c r="AD17" s="1" t="str">
        <f t="shared" si="12"/>
        <v/>
      </c>
      <c r="AE17" s="1" t="str">
        <f t="shared" si="13"/>
        <v/>
      </c>
      <c r="AF17" s="1" t="str">
        <f t="shared" si="14"/>
        <v/>
      </c>
      <c r="AG17" s="1" t="b">
        <f>IF('DATA ENTRY SHEET'!$U$5="RESET",SUM(AB17:AF17),IF('DATA ENTRY SHEET'!$U$5="ACC",SUM(AH17:AL17),IF('DATA ENTRY SHEET'!$U$5="AVE",SUM(AM17:AQ17),FALSE)))</f>
        <v>0</v>
      </c>
      <c r="AH17" s="1" t="str">
        <f>IF('DATA ENTRY SHEET'!E27="","",(SUM(('DATA ENTRY SHEET'!E27)+('DATA ENTRY SHEET'!F27/60)+('DATA ENTRY SHEET'!G27/3600)))/2)</f>
        <v/>
      </c>
      <c r="AI17" s="1" t="str">
        <f>IF('DATA ENTRY SHEET'!H27="","",(SUM(('DATA ENTRY SHEET'!H27)+('DATA ENTRY SHEET'!I27/60)+('DATA ENTRY SHEET'!J27/3600)))/3)</f>
        <v/>
      </c>
      <c r="AJ17" s="1" t="str">
        <f>IF('DATA ENTRY SHEET'!K27="","",(SUM(('DATA ENTRY SHEET'!K27)+('DATA ENTRY SHEET'!L27/60)+('DATA ENTRY SHEET'!M27/3600)))/4)</f>
        <v/>
      </c>
      <c r="AK17" s="1" t="str">
        <f>IF('DATA ENTRY SHEET'!N27="","",(SUM(('DATA ENTRY SHEET'!N27)+('DATA ENTRY SHEET'!O27/60)+('DATA ENTRY SHEET'!P27/3600)))/5)</f>
        <v/>
      </c>
      <c r="AL17" s="1" t="str">
        <f>IF('DATA ENTRY SHEET'!Q27="","",(SUM(('DATA ENTRY SHEET'!Q27)+('DATA ENTRY SHEET'!R27/60)+('DATA ENTRY SHEET'!S27/3600)))/6)</f>
        <v/>
      </c>
      <c r="AM17" s="1" t="str">
        <f>IF('DATA ENTRY SHEET'!E27="","",('DATA ENTRY SHEET'!E27)+('DATA ENTRY SHEET'!F27/60)+('DATA ENTRY SHEET'!G27/3600))</f>
        <v/>
      </c>
      <c r="AN17" s="1" t="str">
        <f>IF('DATA ENTRY SHEET'!H27="","",('DATA ENTRY SHEET'!H27)+('DATA ENTRY SHEET'!I27/60)+('DATA ENTRY SHEET'!J27/3600))</f>
        <v/>
      </c>
      <c r="AO17" s="1" t="str">
        <f>IF('DATA ENTRY SHEET'!K27="","",('DATA ENTRY SHEET'!K27)+('DATA ENTRY SHEET'!L27/60)+('DATA ENTRY SHEET'!M27/3600))</f>
        <v/>
      </c>
      <c r="AP17" s="1" t="str">
        <f>IF('DATA ENTRY SHEET'!N27="","",('DATA ENTRY SHEET'!N27)+('DATA ENTRY SHEET'!O27/60)+('DATA ENTRY SHEET'!P27/3600))</f>
        <v/>
      </c>
      <c r="AQ17" s="1" t="str">
        <f>IF('DATA ENTRY SHEET'!Q27="","",('DATA ENTRY SHEET'!Q27)+('DATA ENTRY SHEET'!R27/60)+('DATA ENTRY SHEET'!S27/3600))</f>
        <v/>
      </c>
    </row>
    <row r="18" spans="1:43" x14ac:dyDescent="0.35">
      <c r="A18" s="1">
        <v>16</v>
      </c>
      <c r="B18" s="1">
        <f>(('DATA ENTRY SHEET'!B28)+('DATA ENTRY SHEET'!C28/60)+('DATA ENTRY SHEET'!D28/3600))</f>
        <v>0</v>
      </c>
      <c r="C18" s="1" t="str">
        <f>IF('DATA ENTRY SHEET'!E28="","",B18*2)</f>
        <v/>
      </c>
      <c r="D18" s="1" t="str">
        <f>IF('DATA ENTRY SHEET'!H28="","",B18*3)</f>
        <v/>
      </c>
      <c r="E18" s="1" t="str">
        <f>IF('DATA ENTRY SHEET'!K28="","",B18*4)</f>
        <v/>
      </c>
      <c r="F18" s="1" t="str">
        <f>IF('DATA ENTRY SHEET'!N28="","",B18*5)</f>
        <v/>
      </c>
      <c r="G18" s="1" t="str">
        <f>IF('DATA ENTRY SHEET'!Q28="","",B18*6)</f>
        <v/>
      </c>
      <c r="H18" s="1">
        <f t="shared" si="0"/>
        <v>0</v>
      </c>
      <c r="I18" s="1">
        <f t="shared" si="7"/>
        <v>0</v>
      </c>
      <c r="J18" s="1" t="str">
        <f>IF('DATA ENTRY SHEET'!E28="","",(('DATA ENTRY SHEET'!E28)+('DATA ENTRY SHEET'!F28/60)+('DATA ENTRY SHEET'!G28/3600))+I18)</f>
        <v/>
      </c>
      <c r="K18" s="1" t="str">
        <f>IF('DATA ENTRY SHEET'!H28="","",(('DATA ENTRY SHEET'!H28)+('DATA ENTRY SHEET'!I28/60)+('DATA ENTRY SHEET'!J28/3600))+I18)</f>
        <v/>
      </c>
      <c r="L18" s="1" t="str">
        <f>IF('DATA ENTRY SHEET'!K28="","",(('DATA ENTRY SHEET'!K28)+('DATA ENTRY SHEET'!L28/60)+('DATA ENTRY SHEET'!M28/3600))+I18)</f>
        <v/>
      </c>
      <c r="M18" s="1" t="str">
        <f>IF('DATA ENTRY SHEET'!N28="","",(('DATA ENTRY SHEET'!N28)+('DATA ENTRY SHEET'!O28/60)+('DATA ENTRY SHEET'!P28/3600))+I18)</f>
        <v/>
      </c>
      <c r="N18" s="1" t="str">
        <f>IF('DATA ENTRY SHEET'!Q28="","",(('DATA ENTRY SHEET'!Q28)+('DATA ENTRY SHEET'!R28/60)+('DATA ENTRY SHEET'!S28/3600))+I18)</f>
        <v/>
      </c>
      <c r="O18" s="1" t="str">
        <f t="shared" si="1"/>
        <v/>
      </c>
      <c r="P18" s="1" t="str">
        <f t="shared" si="2"/>
        <v/>
      </c>
      <c r="Q18" s="1" t="str">
        <f t="shared" si="3"/>
        <v/>
      </c>
      <c r="R18" s="1" t="str">
        <f t="shared" si="4"/>
        <v/>
      </c>
      <c r="S18" s="1" t="str">
        <f t="shared" si="5"/>
        <v/>
      </c>
      <c r="T18" s="1" t="str">
        <f t="shared" si="6"/>
        <v/>
      </c>
      <c r="U18" s="1">
        <f t="shared" si="8"/>
        <v>-360</v>
      </c>
      <c r="V18" s="1">
        <f t="shared" si="9"/>
        <v>-360</v>
      </c>
      <c r="W18" s="1" t="str">
        <f>IF('DATA ENTRY SHEET'!E28="","",(('DATA ENTRY SHEET'!E28)+('DATA ENTRY SHEET'!F28/60)+('DATA ENTRY SHEET'!G28/3600))+'ANGLE DETERMINATION'!V18)</f>
        <v/>
      </c>
      <c r="X18" s="1" t="str">
        <f>IF('DATA ENTRY SHEET'!H28="","",(('DATA ENTRY SHEET'!H28)+('DATA ENTRY SHEET'!I28/60)+('DATA ENTRY SHEET'!J28/3600))+'ANGLE DETERMINATION'!V18)</f>
        <v/>
      </c>
      <c r="Y18" s="1" t="str">
        <f>IF('DATA ENTRY SHEET'!K28="","",(('DATA ENTRY SHEET'!K28)+('DATA ENTRY SHEET'!L28/60)+('DATA ENTRY SHEET'!M28/3600))+'ANGLE DETERMINATION'!V18)</f>
        <v/>
      </c>
      <c r="Z18" s="1" t="str">
        <f>IF('DATA ENTRY SHEET'!N28="","",(('DATA ENTRY SHEET'!N28)+('DATA ENTRY SHEET'!O28/60)+('DATA ENTRY SHEET'!P28/3600))+'ANGLE DETERMINATION'!V18)</f>
        <v/>
      </c>
      <c r="AA18" s="1" t="str">
        <f>+IF('DATA ENTRY SHEET'!Q28="","",(('DATA ENTRY SHEET'!Q28)+('DATA ENTRY SHEET'!R28/60)+('DATA ENTRY SHEET'!S28/3600))+'ANGLE DETERMINATION'!V18)</f>
        <v/>
      </c>
      <c r="AB18" s="1" t="str">
        <f t="shared" si="10"/>
        <v/>
      </c>
      <c r="AC18" s="1" t="str">
        <f t="shared" si="11"/>
        <v/>
      </c>
      <c r="AD18" s="1" t="str">
        <f t="shared" si="12"/>
        <v/>
      </c>
      <c r="AE18" s="1" t="str">
        <f t="shared" si="13"/>
        <v/>
      </c>
      <c r="AF18" s="1" t="str">
        <f t="shared" si="14"/>
        <v/>
      </c>
      <c r="AG18" s="1" t="b">
        <f>IF('DATA ENTRY SHEET'!$U$5="RESET",SUM(AB18:AF18),IF('DATA ENTRY SHEET'!$U$5="ACC",SUM(AH18:AL18),IF('DATA ENTRY SHEET'!$U$5="AVE",SUM(AM18:AQ18),FALSE)))</f>
        <v>0</v>
      </c>
      <c r="AH18" s="1" t="str">
        <f>IF('DATA ENTRY SHEET'!E28="","",(SUM(('DATA ENTRY SHEET'!E28)+('DATA ENTRY SHEET'!F28/60)+('DATA ENTRY SHEET'!G28/3600)))/2)</f>
        <v/>
      </c>
      <c r="AI18" s="1" t="str">
        <f>IF('DATA ENTRY SHEET'!H28="","",(SUM(('DATA ENTRY SHEET'!H28)+('DATA ENTRY SHEET'!I28/60)+('DATA ENTRY SHEET'!J28/3600)))/3)</f>
        <v/>
      </c>
      <c r="AJ18" s="1" t="str">
        <f>IF('DATA ENTRY SHEET'!K28="","",(SUM(('DATA ENTRY SHEET'!K28)+('DATA ENTRY SHEET'!L28/60)+('DATA ENTRY SHEET'!M28/3600)))/4)</f>
        <v/>
      </c>
      <c r="AK18" s="1" t="str">
        <f>IF('DATA ENTRY SHEET'!N28="","",(SUM(('DATA ENTRY SHEET'!N28)+('DATA ENTRY SHEET'!O28/60)+('DATA ENTRY SHEET'!P28/3600)))/5)</f>
        <v/>
      </c>
      <c r="AL18" s="1" t="str">
        <f>IF('DATA ENTRY SHEET'!Q28="","",(SUM(('DATA ENTRY SHEET'!Q28)+('DATA ENTRY SHEET'!R28/60)+('DATA ENTRY SHEET'!S28/3600)))/6)</f>
        <v/>
      </c>
      <c r="AM18" s="1" t="str">
        <f>IF('DATA ENTRY SHEET'!E28="","",('DATA ENTRY SHEET'!E28)+('DATA ENTRY SHEET'!F28/60)+('DATA ENTRY SHEET'!G28/3600))</f>
        <v/>
      </c>
      <c r="AN18" s="1" t="str">
        <f>IF('DATA ENTRY SHEET'!H28="","",('DATA ENTRY SHEET'!H28)+('DATA ENTRY SHEET'!I28/60)+('DATA ENTRY SHEET'!J28/3600))</f>
        <v/>
      </c>
      <c r="AO18" s="1" t="str">
        <f>IF('DATA ENTRY SHEET'!K28="","",('DATA ENTRY SHEET'!K28)+('DATA ENTRY SHEET'!L28/60)+('DATA ENTRY SHEET'!M28/3600))</f>
        <v/>
      </c>
      <c r="AP18" s="1" t="str">
        <f>IF('DATA ENTRY SHEET'!N28="","",('DATA ENTRY SHEET'!N28)+('DATA ENTRY SHEET'!O28/60)+('DATA ENTRY SHEET'!P28/3600))</f>
        <v/>
      </c>
      <c r="AQ18" s="1" t="str">
        <f>IF('DATA ENTRY SHEET'!Q28="","",('DATA ENTRY SHEET'!Q28)+('DATA ENTRY SHEET'!R28/60)+('DATA ENTRY SHEET'!S28/3600))</f>
        <v/>
      </c>
    </row>
    <row r="19" spans="1:43" x14ac:dyDescent="0.35">
      <c r="A19" s="1">
        <v>17</v>
      </c>
      <c r="B19" s="1">
        <f>(('DATA ENTRY SHEET'!B29)+('DATA ENTRY SHEET'!C29/60)+('DATA ENTRY SHEET'!D29/3600))</f>
        <v>0</v>
      </c>
      <c r="C19" s="1" t="str">
        <f>IF('DATA ENTRY SHEET'!E29="","",B19*2)</f>
        <v/>
      </c>
      <c r="D19" s="1" t="str">
        <f>IF('DATA ENTRY SHEET'!H29="","",B19*3)</f>
        <v/>
      </c>
      <c r="E19" s="1" t="str">
        <f>IF('DATA ENTRY SHEET'!K29="","",B19*4)</f>
        <v/>
      </c>
      <c r="F19" s="1" t="str">
        <f>IF('DATA ENTRY SHEET'!N29="","",B19*5)</f>
        <v/>
      </c>
      <c r="G19" s="1" t="str">
        <f>IF('DATA ENTRY SHEET'!Q29="","",B19*6)</f>
        <v/>
      </c>
      <c r="H19" s="1">
        <f t="shared" si="0"/>
        <v>0</v>
      </c>
      <c r="I19" s="1">
        <f t="shared" si="7"/>
        <v>0</v>
      </c>
      <c r="J19" s="1" t="str">
        <f>IF('DATA ENTRY SHEET'!E29="","",(('DATA ENTRY SHEET'!E29)+('DATA ENTRY SHEET'!F29/60)+('DATA ENTRY SHEET'!G29/3600))+I19)</f>
        <v/>
      </c>
      <c r="K19" s="1" t="str">
        <f>IF('DATA ENTRY SHEET'!H29="","",(('DATA ENTRY SHEET'!H29)+('DATA ENTRY SHEET'!I29/60)+('DATA ENTRY SHEET'!J29/3600))+I19)</f>
        <v/>
      </c>
      <c r="L19" s="1" t="str">
        <f>IF('DATA ENTRY SHEET'!K29="","",(('DATA ENTRY SHEET'!K29)+('DATA ENTRY SHEET'!L29/60)+('DATA ENTRY SHEET'!M29/3600))+I19)</f>
        <v/>
      </c>
      <c r="M19" s="1" t="str">
        <f>IF('DATA ENTRY SHEET'!N29="","",(('DATA ENTRY SHEET'!N29)+('DATA ENTRY SHEET'!O29/60)+('DATA ENTRY SHEET'!P29/3600))+I19)</f>
        <v/>
      </c>
      <c r="N19" s="1" t="str">
        <f>IF('DATA ENTRY SHEET'!Q29="","",(('DATA ENTRY SHEET'!Q29)+('DATA ENTRY SHEET'!R29/60)+('DATA ENTRY SHEET'!S29/3600))+I19)</f>
        <v/>
      </c>
      <c r="O19" s="1" t="str">
        <f t="shared" si="1"/>
        <v/>
      </c>
      <c r="P19" s="1" t="str">
        <f t="shared" si="2"/>
        <v/>
      </c>
      <c r="Q19" s="1" t="str">
        <f t="shared" si="3"/>
        <v/>
      </c>
      <c r="R19" s="1" t="str">
        <f t="shared" si="4"/>
        <v/>
      </c>
      <c r="S19" s="1" t="str">
        <f t="shared" si="5"/>
        <v/>
      </c>
      <c r="T19" s="1" t="str">
        <f t="shared" si="6"/>
        <v/>
      </c>
      <c r="U19" s="1">
        <f t="shared" si="8"/>
        <v>-360</v>
      </c>
      <c r="V19" s="1">
        <f t="shared" si="9"/>
        <v>-360</v>
      </c>
      <c r="W19" s="1" t="str">
        <f>IF('DATA ENTRY SHEET'!E29="","",(('DATA ENTRY SHEET'!E29)+('DATA ENTRY SHEET'!F29/60)+('DATA ENTRY SHEET'!G29/3600))+'ANGLE DETERMINATION'!V19)</f>
        <v/>
      </c>
      <c r="X19" s="1" t="str">
        <f>IF('DATA ENTRY SHEET'!H29="","",(('DATA ENTRY SHEET'!H29)+('DATA ENTRY SHEET'!I29/60)+('DATA ENTRY SHEET'!J29/3600))+'ANGLE DETERMINATION'!V19)</f>
        <v/>
      </c>
      <c r="Y19" s="1" t="str">
        <f>IF('DATA ENTRY SHEET'!K29="","",(('DATA ENTRY SHEET'!K29)+('DATA ENTRY SHEET'!L29/60)+('DATA ENTRY SHEET'!M29/3600))+'ANGLE DETERMINATION'!V19)</f>
        <v/>
      </c>
      <c r="Z19" s="1" t="str">
        <f>IF('DATA ENTRY SHEET'!N29="","",(('DATA ENTRY SHEET'!N29)+('DATA ENTRY SHEET'!O29/60)+('DATA ENTRY SHEET'!P29/3600))+'ANGLE DETERMINATION'!V19)</f>
        <v/>
      </c>
      <c r="AA19" s="1" t="str">
        <f>+IF('DATA ENTRY SHEET'!Q29="","",(('DATA ENTRY SHEET'!Q29)+('DATA ENTRY SHEET'!R29/60)+('DATA ENTRY SHEET'!S29/3600))+'ANGLE DETERMINATION'!V19)</f>
        <v/>
      </c>
      <c r="AB19" s="1" t="str">
        <f t="shared" si="10"/>
        <v/>
      </c>
      <c r="AC19" s="1" t="str">
        <f t="shared" si="11"/>
        <v/>
      </c>
      <c r="AD19" s="1" t="str">
        <f t="shared" si="12"/>
        <v/>
      </c>
      <c r="AE19" s="1" t="str">
        <f t="shared" si="13"/>
        <v/>
      </c>
      <c r="AF19" s="1" t="str">
        <f t="shared" si="14"/>
        <v/>
      </c>
      <c r="AG19" s="1" t="b">
        <f>IF('DATA ENTRY SHEET'!$U$5="RESET",SUM(AB19:AF19),IF('DATA ENTRY SHEET'!$U$5="ACC",SUM(AH19:AL19),IF('DATA ENTRY SHEET'!$U$5="AVE",SUM(AM19:AQ19),FALSE)))</f>
        <v>0</v>
      </c>
      <c r="AH19" s="1" t="str">
        <f>IF('DATA ENTRY SHEET'!E29="","",(SUM(('DATA ENTRY SHEET'!E29)+('DATA ENTRY SHEET'!F29/60)+('DATA ENTRY SHEET'!G29/3600)))/2)</f>
        <v/>
      </c>
      <c r="AI19" s="1" t="str">
        <f>IF('DATA ENTRY SHEET'!H29="","",(SUM(('DATA ENTRY SHEET'!H29)+('DATA ENTRY SHEET'!I29/60)+('DATA ENTRY SHEET'!J29/3600)))/3)</f>
        <v/>
      </c>
      <c r="AJ19" s="1" t="str">
        <f>IF('DATA ENTRY SHEET'!K29="","",(SUM(('DATA ENTRY SHEET'!K29)+('DATA ENTRY SHEET'!L29/60)+('DATA ENTRY SHEET'!M29/3600)))/4)</f>
        <v/>
      </c>
      <c r="AK19" s="1" t="str">
        <f>IF('DATA ENTRY SHEET'!N29="","",(SUM(('DATA ENTRY SHEET'!N29)+('DATA ENTRY SHEET'!O29/60)+('DATA ENTRY SHEET'!P29/3600)))/5)</f>
        <v/>
      </c>
      <c r="AL19" s="1" t="str">
        <f>IF('DATA ENTRY SHEET'!Q29="","",(SUM(('DATA ENTRY SHEET'!Q29)+('DATA ENTRY SHEET'!R29/60)+('DATA ENTRY SHEET'!S29/3600)))/6)</f>
        <v/>
      </c>
      <c r="AM19" s="1" t="str">
        <f>IF('DATA ENTRY SHEET'!E29="","",('DATA ENTRY SHEET'!E29)+('DATA ENTRY SHEET'!F29/60)+('DATA ENTRY SHEET'!G29/3600))</f>
        <v/>
      </c>
      <c r="AN19" s="1" t="str">
        <f>IF('DATA ENTRY SHEET'!H29="","",('DATA ENTRY SHEET'!H29)+('DATA ENTRY SHEET'!I29/60)+('DATA ENTRY SHEET'!J29/3600))</f>
        <v/>
      </c>
      <c r="AO19" s="1" t="str">
        <f>IF('DATA ENTRY SHEET'!K29="","",('DATA ENTRY SHEET'!K29)+('DATA ENTRY SHEET'!L29/60)+('DATA ENTRY SHEET'!M29/3600))</f>
        <v/>
      </c>
      <c r="AP19" s="1" t="str">
        <f>IF('DATA ENTRY SHEET'!N29="","",('DATA ENTRY SHEET'!N29)+('DATA ENTRY SHEET'!O29/60)+('DATA ENTRY SHEET'!P29/3600))</f>
        <v/>
      </c>
      <c r="AQ19" s="1" t="str">
        <f>IF('DATA ENTRY SHEET'!Q29="","",('DATA ENTRY SHEET'!Q29)+('DATA ENTRY SHEET'!R29/60)+('DATA ENTRY SHEET'!S29/3600))</f>
        <v/>
      </c>
    </row>
    <row r="20" spans="1:43" x14ac:dyDescent="0.35">
      <c r="A20" s="1">
        <v>18</v>
      </c>
      <c r="B20" s="1">
        <f>(('DATA ENTRY SHEET'!B30)+('DATA ENTRY SHEET'!C30/60)+('DATA ENTRY SHEET'!D30/3600))</f>
        <v>0</v>
      </c>
      <c r="C20" s="1" t="str">
        <f>IF('DATA ENTRY SHEET'!E30="","",B20*2)</f>
        <v/>
      </c>
      <c r="D20" s="1" t="str">
        <f>IF('DATA ENTRY SHEET'!H30="","",B20*3)</f>
        <v/>
      </c>
      <c r="E20" s="1" t="str">
        <f>IF('DATA ENTRY SHEET'!K30="","",B20*4)</f>
        <v/>
      </c>
      <c r="F20" s="1" t="str">
        <f>IF('DATA ENTRY SHEET'!N30="","",B20*5)</f>
        <v/>
      </c>
      <c r="G20" s="1" t="str">
        <f>IF('DATA ENTRY SHEET'!Q30="","",B20*6)</f>
        <v/>
      </c>
      <c r="H20" s="1">
        <f t="shared" si="0"/>
        <v>0</v>
      </c>
      <c r="I20" s="1">
        <f t="shared" si="7"/>
        <v>0</v>
      </c>
      <c r="J20" s="1" t="str">
        <f>IF('DATA ENTRY SHEET'!E30="","",(('DATA ENTRY SHEET'!E30)+('DATA ENTRY SHEET'!F30/60)+('DATA ENTRY SHEET'!G30/3600))+I20)</f>
        <v/>
      </c>
      <c r="K20" s="1" t="str">
        <f>IF('DATA ENTRY SHEET'!H30="","",(('DATA ENTRY SHEET'!H30)+('DATA ENTRY SHEET'!I30/60)+('DATA ENTRY SHEET'!J30/3600))+I20)</f>
        <v/>
      </c>
      <c r="L20" s="1" t="str">
        <f>IF('DATA ENTRY SHEET'!K30="","",(('DATA ENTRY SHEET'!K30)+('DATA ENTRY SHEET'!L30/60)+('DATA ENTRY SHEET'!M30/3600))+I20)</f>
        <v/>
      </c>
      <c r="M20" s="1" t="str">
        <f>IF('DATA ENTRY SHEET'!N30="","",(('DATA ENTRY SHEET'!N30)+('DATA ENTRY SHEET'!O30/60)+('DATA ENTRY SHEET'!P30/3600))+I20)</f>
        <v/>
      </c>
      <c r="N20" s="1" t="str">
        <f>IF('DATA ENTRY SHEET'!Q30="","",(('DATA ENTRY SHEET'!Q30)+('DATA ENTRY SHEET'!R30/60)+('DATA ENTRY SHEET'!S30/3600))+I20)</f>
        <v/>
      </c>
      <c r="O20" s="1" t="str">
        <f t="shared" si="1"/>
        <v/>
      </c>
      <c r="P20" s="1" t="str">
        <f t="shared" si="2"/>
        <v/>
      </c>
      <c r="Q20" s="1" t="str">
        <f t="shared" si="3"/>
        <v/>
      </c>
      <c r="R20" s="1" t="str">
        <f t="shared" si="4"/>
        <v/>
      </c>
      <c r="S20" s="1" t="str">
        <f t="shared" si="5"/>
        <v/>
      </c>
      <c r="T20" s="1" t="str">
        <f t="shared" si="6"/>
        <v/>
      </c>
      <c r="U20" s="1">
        <f t="shared" si="8"/>
        <v>-360</v>
      </c>
      <c r="V20" s="1">
        <f t="shared" si="9"/>
        <v>-360</v>
      </c>
      <c r="W20" s="1" t="str">
        <f>IF('DATA ENTRY SHEET'!E30="","",(('DATA ENTRY SHEET'!E30)+('DATA ENTRY SHEET'!F30/60)+('DATA ENTRY SHEET'!G30/3600))+'ANGLE DETERMINATION'!V20)</f>
        <v/>
      </c>
      <c r="X20" s="1" t="str">
        <f>IF('DATA ENTRY SHEET'!H30="","",(('DATA ENTRY SHEET'!H30)+('DATA ENTRY SHEET'!I30/60)+('DATA ENTRY SHEET'!J30/3600))+'ANGLE DETERMINATION'!V20)</f>
        <v/>
      </c>
      <c r="Y20" s="1" t="str">
        <f>IF('DATA ENTRY SHEET'!K30="","",(('DATA ENTRY SHEET'!K30)+('DATA ENTRY SHEET'!L30/60)+('DATA ENTRY SHEET'!M30/3600))+'ANGLE DETERMINATION'!V20)</f>
        <v/>
      </c>
      <c r="Z20" s="1" t="str">
        <f>IF('DATA ENTRY SHEET'!N30="","",(('DATA ENTRY SHEET'!N30)+('DATA ENTRY SHEET'!O30/60)+('DATA ENTRY SHEET'!P30/3600))+'ANGLE DETERMINATION'!V20)</f>
        <v/>
      </c>
      <c r="AA20" s="1" t="str">
        <f>+IF('DATA ENTRY SHEET'!Q30="","",(('DATA ENTRY SHEET'!Q30)+('DATA ENTRY SHEET'!R30/60)+('DATA ENTRY SHEET'!S30/3600))+'ANGLE DETERMINATION'!V20)</f>
        <v/>
      </c>
      <c r="AB20" s="1" t="str">
        <f t="shared" si="10"/>
        <v/>
      </c>
      <c r="AC20" s="1" t="str">
        <f t="shared" si="11"/>
        <v/>
      </c>
      <c r="AD20" s="1" t="str">
        <f t="shared" si="12"/>
        <v/>
      </c>
      <c r="AE20" s="1" t="str">
        <f t="shared" si="13"/>
        <v/>
      </c>
      <c r="AF20" s="1" t="str">
        <f t="shared" si="14"/>
        <v/>
      </c>
      <c r="AG20" s="1" t="b">
        <f>IF('DATA ENTRY SHEET'!$U$5="RESET",SUM(AB20:AF20),IF('DATA ENTRY SHEET'!$U$5="ACC",SUM(AH20:AL20),IF('DATA ENTRY SHEET'!$U$5="AVE",SUM(AM20:AQ20),FALSE)))</f>
        <v>0</v>
      </c>
      <c r="AH20" s="1" t="str">
        <f>IF('DATA ENTRY SHEET'!E30="","",(SUM(('DATA ENTRY SHEET'!E30)+('DATA ENTRY SHEET'!F30/60)+('DATA ENTRY SHEET'!G30/3600)))/2)</f>
        <v/>
      </c>
      <c r="AI20" s="1" t="str">
        <f>IF('DATA ENTRY SHEET'!H30="","",(SUM(('DATA ENTRY SHEET'!H30)+('DATA ENTRY SHEET'!I30/60)+('DATA ENTRY SHEET'!J30/3600)))/3)</f>
        <v/>
      </c>
      <c r="AJ20" s="1" t="str">
        <f>IF('DATA ENTRY SHEET'!K30="","",(SUM(('DATA ENTRY SHEET'!K30)+('DATA ENTRY SHEET'!L30/60)+('DATA ENTRY SHEET'!M30/3600)))/4)</f>
        <v/>
      </c>
      <c r="AK20" s="1" t="str">
        <f>IF('DATA ENTRY SHEET'!N30="","",(SUM(('DATA ENTRY SHEET'!N30)+('DATA ENTRY SHEET'!O30/60)+('DATA ENTRY SHEET'!P30/3600)))/5)</f>
        <v/>
      </c>
      <c r="AL20" s="1" t="str">
        <f>IF('DATA ENTRY SHEET'!Q30="","",(SUM(('DATA ENTRY SHEET'!Q30)+('DATA ENTRY SHEET'!R30/60)+('DATA ENTRY SHEET'!S30/3600)))/6)</f>
        <v/>
      </c>
      <c r="AM20" s="1" t="str">
        <f>IF('DATA ENTRY SHEET'!E30="","",('DATA ENTRY SHEET'!E30)+('DATA ENTRY SHEET'!F30/60)+('DATA ENTRY SHEET'!G30/3600))</f>
        <v/>
      </c>
      <c r="AN20" s="1" t="str">
        <f>IF('DATA ENTRY SHEET'!H30="","",('DATA ENTRY SHEET'!H30)+('DATA ENTRY SHEET'!I30/60)+('DATA ENTRY SHEET'!J30/3600))</f>
        <v/>
      </c>
      <c r="AO20" s="1" t="str">
        <f>IF('DATA ENTRY SHEET'!K30="","",('DATA ENTRY SHEET'!K30)+('DATA ENTRY SHEET'!L30/60)+('DATA ENTRY SHEET'!M30/3600))</f>
        <v/>
      </c>
      <c r="AP20" s="1" t="str">
        <f>IF('DATA ENTRY SHEET'!N30="","",('DATA ENTRY SHEET'!N30)+('DATA ENTRY SHEET'!O30/60)+('DATA ENTRY SHEET'!P30/3600))</f>
        <v/>
      </c>
      <c r="AQ20" s="1" t="str">
        <f>IF('DATA ENTRY SHEET'!Q30="","",('DATA ENTRY SHEET'!Q30)+('DATA ENTRY SHEET'!R30/60)+('DATA ENTRY SHEET'!S30/3600))</f>
        <v/>
      </c>
    </row>
    <row r="21" spans="1:43" x14ac:dyDescent="0.35">
      <c r="A21" s="1">
        <v>19</v>
      </c>
      <c r="B21" s="1">
        <f>(('DATA ENTRY SHEET'!B31)+('DATA ENTRY SHEET'!C31/60)+('DATA ENTRY SHEET'!D31/3600))</f>
        <v>0</v>
      </c>
      <c r="C21" s="1" t="str">
        <f>IF('DATA ENTRY SHEET'!E31="","",B21*2)</f>
        <v/>
      </c>
      <c r="D21" s="1" t="str">
        <f>IF('DATA ENTRY SHEET'!H31="","",B21*3)</f>
        <v/>
      </c>
      <c r="E21" s="1" t="str">
        <f>IF('DATA ENTRY SHEET'!K31="","",B21*4)</f>
        <v/>
      </c>
      <c r="F21" s="1" t="str">
        <f>IF('DATA ENTRY SHEET'!N31="","",B21*5)</f>
        <v/>
      </c>
      <c r="G21" s="1" t="str">
        <f>IF('DATA ENTRY SHEET'!Q31="","",B21*6)</f>
        <v/>
      </c>
      <c r="H21" s="1">
        <f t="shared" si="0"/>
        <v>0</v>
      </c>
      <c r="I21" s="1">
        <f t="shared" si="7"/>
        <v>0</v>
      </c>
      <c r="J21" s="1" t="str">
        <f>IF('DATA ENTRY SHEET'!E31="","",(('DATA ENTRY SHEET'!E31)+('DATA ENTRY SHEET'!F31/60)+('DATA ENTRY SHEET'!G31/3600))+I21)</f>
        <v/>
      </c>
      <c r="K21" s="1" t="str">
        <f>IF('DATA ENTRY SHEET'!H31="","",(('DATA ENTRY SHEET'!H31)+('DATA ENTRY SHEET'!I31/60)+('DATA ENTRY SHEET'!J31/3600))+I21)</f>
        <v/>
      </c>
      <c r="L21" s="1" t="str">
        <f>IF('DATA ENTRY SHEET'!K31="","",(('DATA ENTRY SHEET'!K31)+('DATA ENTRY SHEET'!L31/60)+('DATA ENTRY SHEET'!M31/3600))+I21)</f>
        <v/>
      </c>
      <c r="M21" s="1" t="str">
        <f>IF('DATA ENTRY SHEET'!N31="","",(('DATA ENTRY SHEET'!N31)+('DATA ENTRY SHEET'!O31/60)+('DATA ENTRY SHEET'!P31/3600))+I21)</f>
        <v/>
      </c>
      <c r="N21" s="1" t="str">
        <f>IF('DATA ENTRY SHEET'!Q31="","",(('DATA ENTRY SHEET'!Q31)+('DATA ENTRY SHEET'!R31/60)+('DATA ENTRY SHEET'!S31/3600))+I21)</f>
        <v/>
      </c>
      <c r="O21" s="1" t="str">
        <f t="shared" si="1"/>
        <v/>
      </c>
      <c r="P21" s="1" t="str">
        <f t="shared" si="2"/>
        <v/>
      </c>
      <c r="Q21" s="1" t="str">
        <f t="shared" si="3"/>
        <v/>
      </c>
      <c r="R21" s="1" t="str">
        <f t="shared" si="4"/>
        <v/>
      </c>
      <c r="S21" s="1" t="str">
        <f t="shared" si="5"/>
        <v/>
      </c>
      <c r="T21" s="1" t="str">
        <f t="shared" si="6"/>
        <v/>
      </c>
      <c r="U21" s="1">
        <f t="shared" si="8"/>
        <v>-360</v>
      </c>
      <c r="V21" s="1">
        <f t="shared" si="9"/>
        <v>-360</v>
      </c>
      <c r="W21" s="1" t="str">
        <f>IF('DATA ENTRY SHEET'!E31="","",(('DATA ENTRY SHEET'!E31)+('DATA ENTRY SHEET'!F31/60)+('DATA ENTRY SHEET'!G31/3600))+'ANGLE DETERMINATION'!V21)</f>
        <v/>
      </c>
      <c r="X21" s="1" t="str">
        <f>IF('DATA ENTRY SHEET'!H31="","",(('DATA ENTRY SHEET'!H31)+('DATA ENTRY SHEET'!I31/60)+('DATA ENTRY SHEET'!J31/3600))+'ANGLE DETERMINATION'!V21)</f>
        <v/>
      </c>
      <c r="Y21" s="1" t="str">
        <f>IF('DATA ENTRY SHEET'!K31="","",(('DATA ENTRY SHEET'!K31)+('DATA ENTRY SHEET'!L31/60)+('DATA ENTRY SHEET'!M31/3600))+'ANGLE DETERMINATION'!V21)</f>
        <v/>
      </c>
      <c r="Z21" s="1" t="str">
        <f>IF('DATA ENTRY SHEET'!N31="","",(('DATA ENTRY SHEET'!N31)+('DATA ENTRY SHEET'!O31/60)+('DATA ENTRY SHEET'!P31/3600))+'ANGLE DETERMINATION'!V21)</f>
        <v/>
      </c>
      <c r="AA21" s="1" t="str">
        <f>+IF('DATA ENTRY SHEET'!Q31="","",(('DATA ENTRY SHEET'!Q31)+('DATA ENTRY SHEET'!R31/60)+('DATA ENTRY SHEET'!S31/3600))+'ANGLE DETERMINATION'!V21)</f>
        <v/>
      </c>
      <c r="AB21" s="1" t="str">
        <f t="shared" si="10"/>
        <v/>
      </c>
      <c r="AC21" s="1" t="str">
        <f t="shared" si="11"/>
        <v/>
      </c>
      <c r="AD21" s="1" t="str">
        <f t="shared" si="12"/>
        <v/>
      </c>
      <c r="AE21" s="1" t="str">
        <f t="shared" si="13"/>
        <v/>
      </c>
      <c r="AF21" s="1" t="str">
        <f t="shared" si="14"/>
        <v/>
      </c>
      <c r="AG21" s="1" t="b">
        <f>IF('DATA ENTRY SHEET'!$U$5="RESET",SUM(AB21:AF21),IF('DATA ENTRY SHEET'!$U$5="ACC",SUM(AH21:AL21),IF('DATA ENTRY SHEET'!$U$5="AVE",SUM(AM21:AQ21),FALSE)))</f>
        <v>0</v>
      </c>
      <c r="AH21" s="1" t="str">
        <f>IF('DATA ENTRY SHEET'!E31="","",(SUM(('DATA ENTRY SHEET'!E31)+('DATA ENTRY SHEET'!F31/60)+('DATA ENTRY SHEET'!G31/3600)))/2)</f>
        <v/>
      </c>
      <c r="AI21" s="1" t="str">
        <f>IF('DATA ENTRY SHEET'!H31="","",(SUM(('DATA ENTRY SHEET'!H31)+('DATA ENTRY SHEET'!I31/60)+('DATA ENTRY SHEET'!J31/3600)))/3)</f>
        <v/>
      </c>
      <c r="AJ21" s="1" t="str">
        <f>IF('DATA ENTRY SHEET'!K31="","",(SUM(('DATA ENTRY SHEET'!K31)+('DATA ENTRY SHEET'!L31/60)+('DATA ENTRY SHEET'!M31/3600)))/4)</f>
        <v/>
      </c>
      <c r="AK21" s="1" t="str">
        <f>IF('DATA ENTRY SHEET'!N31="","",(SUM(('DATA ENTRY SHEET'!N31)+('DATA ENTRY SHEET'!O31/60)+('DATA ENTRY SHEET'!P31/3600)))/5)</f>
        <v/>
      </c>
      <c r="AL21" s="1" t="str">
        <f>IF('DATA ENTRY SHEET'!Q31="","",(SUM(('DATA ENTRY SHEET'!Q31)+('DATA ENTRY SHEET'!R31/60)+('DATA ENTRY SHEET'!S31/3600)))/6)</f>
        <v/>
      </c>
      <c r="AM21" s="1" t="str">
        <f>IF('DATA ENTRY SHEET'!E31="","",('DATA ENTRY SHEET'!E31)+('DATA ENTRY SHEET'!F31/60)+('DATA ENTRY SHEET'!G31/3600))</f>
        <v/>
      </c>
      <c r="AN21" s="1" t="str">
        <f>IF('DATA ENTRY SHEET'!H31="","",('DATA ENTRY SHEET'!H31)+('DATA ENTRY SHEET'!I31/60)+('DATA ENTRY SHEET'!J31/3600))</f>
        <v/>
      </c>
      <c r="AO21" s="1" t="str">
        <f>IF('DATA ENTRY SHEET'!K31="","",('DATA ENTRY SHEET'!K31)+('DATA ENTRY SHEET'!L31/60)+('DATA ENTRY SHEET'!M31/3600))</f>
        <v/>
      </c>
      <c r="AP21" s="1" t="str">
        <f>IF('DATA ENTRY SHEET'!N31="","",('DATA ENTRY SHEET'!N31)+('DATA ENTRY SHEET'!O31/60)+('DATA ENTRY SHEET'!P31/3600))</f>
        <v/>
      </c>
      <c r="AQ21" s="1" t="str">
        <f>IF('DATA ENTRY SHEET'!Q31="","",('DATA ENTRY SHEET'!Q31)+('DATA ENTRY SHEET'!R31/60)+('DATA ENTRY SHEET'!S31/3600))</f>
        <v/>
      </c>
    </row>
    <row r="22" spans="1:43" x14ac:dyDescent="0.35">
      <c r="A22" s="1">
        <v>20</v>
      </c>
      <c r="B22" s="1">
        <f>(('DATA ENTRY SHEET'!B32)+('DATA ENTRY SHEET'!C32/60)+('DATA ENTRY SHEET'!D32/3600))</f>
        <v>0</v>
      </c>
      <c r="C22" s="1" t="str">
        <f>IF('DATA ENTRY SHEET'!E32="","",B22*2)</f>
        <v/>
      </c>
      <c r="D22" s="1" t="str">
        <f>IF('DATA ENTRY SHEET'!H32="","",B22*3)</f>
        <v/>
      </c>
      <c r="E22" s="1" t="str">
        <f>IF('DATA ENTRY SHEET'!K32="","",B22*4)</f>
        <v/>
      </c>
      <c r="F22" s="1" t="str">
        <f>IF('DATA ENTRY SHEET'!N32="","",B22*5)</f>
        <v/>
      </c>
      <c r="G22" s="1" t="str">
        <f>IF('DATA ENTRY SHEET'!Q32="","",B22*6)</f>
        <v/>
      </c>
      <c r="H22" s="1">
        <f t="shared" si="0"/>
        <v>0</v>
      </c>
      <c r="I22" s="1">
        <f t="shared" si="7"/>
        <v>0</v>
      </c>
      <c r="J22" s="1" t="str">
        <f>IF('DATA ENTRY SHEET'!E32="","",(('DATA ENTRY SHEET'!E32)+('DATA ENTRY SHEET'!F32/60)+('DATA ENTRY SHEET'!G32/3600))+I22)</f>
        <v/>
      </c>
      <c r="K22" s="1" t="str">
        <f>IF('DATA ENTRY SHEET'!H32="","",(('DATA ENTRY SHEET'!H32)+('DATA ENTRY SHEET'!I32/60)+('DATA ENTRY SHEET'!J32/3600))+I22)</f>
        <v/>
      </c>
      <c r="L22" s="1" t="str">
        <f>IF('DATA ENTRY SHEET'!K32="","",(('DATA ENTRY SHEET'!K32)+('DATA ENTRY SHEET'!L32/60)+('DATA ENTRY SHEET'!M32/3600))+I22)</f>
        <v/>
      </c>
      <c r="M22" s="1" t="str">
        <f>IF('DATA ENTRY SHEET'!N32="","",(('DATA ENTRY SHEET'!N32)+('DATA ENTRY SHEET'!O32/60)+('DATA ENTRY SHEET'!P32/3600))+I22)</f>
        <v/>
      </c>
      <c r="N22" s="1" t="str">
        <f>IF('DATA ENTRY SHEET'!Q32="","",(('DATA ENTRY SHEET'!Q32)+('DATA ENTRY SHEET'!R32/60)+('DATA ENTRY SHEET'!S32/3600))+I22)</f>
        <v/>
      </c>
      <c r="O22" s="1" t="str">
        <f t="shared" si="1"/>
        <v/>
      </c>
      <c r="P22" s="1" t="str">
        <f t="shared" si="2"/>
        <v/>
      </c>
      <c r="Q22" s="1" t="str">
        <f t="shared" si="3"/>
        <v/>
      </c>
      <c r="R22" s="1" t="str">
        <f t="shared" si="4"/>
        <v/>
      </c>
      <c r="S22" s="1" t="str">
        <f t="shared" si="5"/>
        <v/>
      </c>
      <c r="T22" s="1" t="str">
        <f t="shared" si="6"/>
        <v/>
      </c>
      <c r="U22" s="1">
        <f t="shared" si="8"/>
        <v>-360</v>
      </c>
      <c r="V22" s="1">
        <f t="shared" si="9"/>
        <v>-360</v>
      </c>
      <c r="W22" s="1" t="str">
        <f>IF('DATA ENTRY SHEET'!E32="","",(('DATA ENTRY SHEET'!E32)+('DATA ENTRY SHEET'!F32/60)+('DATA ENTRY SHEET'!G32/3600))+'ANGLE DETERMINATION'!V22)</f>
        <v/>
      </c>
      <c r="X22" s="1" t="str">
        <f>IF('DATA ENTRY SHEET'!H32="","",(('DATA ENTRY SHEET'!H32)+('DATA ENTRY SHEET'!I32/60)+('DATA ENTRY SHEET'!J32/3600))+'ANGLE DETERMINATION'!V22)</f>
        <v/>
      </c>
      <c r="Y22" s="1" t="str">
        <f>IF('DATA ENTRY SHEET'!K32="","",(('DATA ENTRY SHEET'!K32)+('DATA ENTRY SHEET'!L32/60)+('DATA ENTRY SHEET'!M32/3600))+'ANGLE DETERMINATION'!V22)</f>
        <v/>
      </c>
      <c r="Z22" s="1" t="str">
        <f>IF('DATA ENTRY SHEET'!N32="","",(('DATA ENTRY SHEET'!N32)+('DATA ENTRY SHEET'!O32/60)+('DATA ENTRY SHEET'!P32/3600))+'ANGLE DETERMINATION'!V22)</f>
        <v/>
      </c>
      <c r="AA22" s="1" t="str">
        <f>+IF('DATA ENTRY SHEET'!Q32="","",(('DATA ENTRY SHEET'!Q32)+('DATA ENTRY SHEET'!R32/60)+('DATA ENTRY SHEET'!S32/3600))+'ANGLE DETERMINATION'!V22)</f>
        <v/>
      </c>
      <c r="AB22" s="1" t="str">
        <f t="shared" si="10"/>
        <v/>
      </c>
      <c r="AC22" s="1" t="str">
        <f t="shared" si="11"/>
        <v/>
      </c>
      <c r="AD22" s="1" t="str">
        <f t="shared" si="12"/>
        <v/>
      </c>
      <c r="AE22" s="1" t="str">
        <f t="shared" si="13"/>
        <v/>
      </c>
      <c r="AF22" s="1" t="str">
        <f t="shared" si="14"/>
        <v/>
      </c>
      <c r="AG22" s="1" t="b">
        <f>IF('DATA ENTRY SHEET'!$U$5="RESET",SUM(AB22:AF22),IF('DATA ENTRY SHEET'!$U$5="ACC",SUM(AH22:AL22),IF('DATA ENTRY SHEET'!$U$5="AVE",SUM(AM22:AQ22),FALSE)))</f>
        <v>0</v>
      </c>
      <c r="AH22" s="1" t="str">
        <f>IF('DATA ENTRY SHEET'!E32="","",(SUM(('DATA ENTRY SHEET'!E32)+('DATA ENTRY SHEET'!F32/60)+('DATA ENTRY SHEET'!G32/3600)))/2)</f>
        <v/>
      </c>
      <c r="AI22" s="1" t="str">
        <f>IF('DATA ENTRY SHEET'!H32="","",(SUM(('DATA ENTRY SHEET'!H32)+('DATA ENTRY SHEET'!I32/60)+('DATA ENTRY SHEET'!J32/3600)))/3)</f>
        <v/>
      </c>
      <c r="AJ22" s="1" t="str">
        <f>IF('DATA ENTRY SHEET'!K32="","",(SUM(('DATA ENTRY SHEET'!K32)+('DATA ENTRY SHEET'!L32/60)+('DATA ENTRY SHEET'!M32/3600)))/4)</f>
        <v/>
      </c>
      <c r="AK22" s="1" t="str">
        <f>IF('DATA ENTRY SHEET'!N32="","",(SUM(('DATA ENTRY SHEET'!N32)+('DATA ENTRY SHEET'!O32/60)+('DATA ENTRY SHEET'!P32/3600)))/5)</f>
        <v/>
      </c>
      <c r="AL22" s="1" t="str">
        <f>IF('DATA ENTRY SHEET'!Q32="","",(SUM(('DATA ENTRY SHEET'!Q32)+('DATA ENTRY SHEET'!R32/60)+('DATA ENTRY SHEET'!S32/3600)))/6)</f>
        <v/>
      </c>
      <c r="AM22" s="1" t="str">
        <f>IF('DATA ENTRY SHEET'!E32="","",('DATA ENTRY SHEET'!E32)+('DATA ENTRY SHEET'!F32/60)+('DATA ENTRY SHEET'!G32/3600))</f>
        <v/>
      </c>
      <c r="AN22" s="1" t="str">
        <f>IF('DATA ENTRY SHEET'!H32="","",('DATA ENTRY SHEET'!H32)+('DATA ENTRY SHEET'!I32/60)+('DATA ENTRY SHEET'!J32/3600))</f>
        <v/>
      </c>
      <c r="AO22" s="1" t="str">
        <f>IF('DATA ENTRY SHEET'!K32="","",('DATA ENTRY SHEET'!K32)+('DATA ENTRY SHEET'!L32/60)+('DATA ENTRY SHEET'!M32/3600))</f>
        <v/>
      </c>
      <c r="AP22" s="1" t="str">
        <f>IF('DATA ENTRY SHEET'!N32="","",('DATA ENTRY SHEET'!N32)+('DATA ENTRY SHEET'!O32/60)+('DATA ENTRY SHEET'!P32/3600))</f>
        <v/>
      </c>
      <c r="AQ22" s="1" t="str">
        <f>IF('DATA ENTRY SHEET'!Q32="","",('DATA ENTRY SHEET'!Q32)+('DATA ENTRY SHEET'!R32/60)+('DATA ENTRY SHEET'!S32/3600))</f>
        <v/>
      </c>
    </row>
    <row r="23" spans="1:43" x14ac:dyDescent="0.35">
      <c r="A23" s="1">
        <v>21</v>
      </c>
      <c r="B23" s="1">
        <f>(('DATA ENTRY SHEET'!B33)+('DATA ENTRY SHEET'!C33/60)+('DATA ENTRY SHEET'!D33/3600))</f>
        <v>0</v>
      </c>
      <c r="C23" s="1" t="str">
        <f>IF('DATA ENTRY SHEET'!E33="","",B23*2)</f>
        <v/>
      </c>
      <c r="D23" s="1" t="str">
        <f>IF('DATA ENTRY SHEET'!H33="","",B23*3)</f>
        <v/>
      </c>
      <c r="E23" s="1" t="str">
        <f>IF('DATA ENTRY SHEET'!K33="","",B23*4)</f>
        <v/>
      </c>
      <c r="F23" s="1" t="str">
        <f>IF('DATA ENTRY SHEET'!N33="","",B23*5)</f>
        <v/>
      </c>
      <c r="G23" s="1" t="str">
        <f>IF('DATA ENTRY SHEET'!Q33="","",B23*6)</f>
        <v/>
      </c>
      <c r="H23" s="1">
        <f t="shared" si="0"/>
        <v>0</v>
      </c>
      <c r="I23" s="1">
        <f t="shared" si="7"/>
        <v>0</v>
      </c>
      <c r="J23" s="1" t="str">
        <f>IF('DATA ENTRY SHEET'!E33="","",(('DATA ENTRY SHEET'!E33)+('DATA ENTRY SHEET'!F33/60)+('DATA ENTRY SHEET'!G33/3600))+I23)</f>
        <v/>
      </c>
      <c r="K23" s="1" t="str">
        <f>IF('DATA ENTRY SHEET'!H33="","",(('DATA ENTRY SHEET'!H33)+('DATA ENTRY SHEET'!I33/60)+('DATA ENTRY SHEET'!J33/3600))+I23)</f>
        <v/>
      </c>
      <c r="L23" s="1" t="str">
        <f>IF('DATA ENTRY SHEET'!K33="","",(('DATA ENTRY SHEET'!K33)+('DATA ENTRY SHEET'!L33/60)+('DATA ENTRY SHEET'!M33/3600))+I23)</f>
        <v/>
      </c>
      <c r="M23" s="1" t="str">
        <f>IF('DATA ENTRY SHEET'!N33="","",(('DATA ENTRY SHEET'!N33)+('DATA ENTRY SHEET'!O33/60)+('DATA ENTRY SHEET'!P33/3600))+I23)</f>
        <v/>
      </c>
      <c r="N23" s="1" t="str">
        <f>IF('DATA ENTRY SHEET'!Q33="","",(('DATA ENTRY SHEET'!Q33)+('DATA ENTRY SHEET'!R33/60)+('DATA ENTRY SHEET'!S33/3600))+I23)</f>
        <v/>
      </c>
      <c r="O23" s="1" t="str">
        <f t="shared" si="1"/>
        <v/>
      </c>
      <c r="P23" s="1" t="str">
        <f t="shared" si="2"/>
        <v/>
      </c>
      <c r="Q23" s="1" t="str">
        <f t="shared" si="3"/>
        <v/>
      </c>
      <c r="R23" s="1" t="str">
        <f t="shared" si="4"/>
        <v/>
      </c>
      <c r="S23" s="1" t="str">
        <f t="shared" si="5"/>
        <v/>
      </c>
      <c r="T23" s="1" t="str">
        <f t="shared" si="6"/>
        <v/>
      </c>
      <c r="U23" s="1">
        <f t="shared" si="8"/>
        <v>-360</v>
      </c>
      <c r="V23" s="1">
        <f t="shared" si="9"/>
        <v>-360</v>
      </c>
      <c r="W23" s="1" t="str">
        <f>IF('DATA ENTRY SHEET'!E33="","",(('DATA ENTRY SHEET'!E33)+('DATA ENTRY SHEET'!F33/60)+('DATA ENTRY SHEET'!G33/3600))+'ANGLE DETERMINATION'!V23)</f>
        <v/>
      </c>
      <c r="X23" s="1" t="str">
        <f>IF('DATA ENTRY SHEET'!H33="","",(('DATA ENTRY SHEET'!H33)+('DATA ENTRY SHEET'!I33/60)+('DATA ENTRY SHEET'!J33/3600))+'ANGLE DETERMINATION'!V23)</f>
        <v/>
      </c>
      <c r="Y23" s="1" t="str">
        <f>IF('DATA ENTRY SHEET'!K33="","",(('DATA ENTRY SHEET'!K33)+('DATA ENTRY SHEET'!L33/60)+('DATA ENTRY SHEET'!M33/3600))+'ANGLE DETERMINATION'!V23)</f>
        <v/>
      </c>
      <c r="Z23" s="1" t="str">
        <f>IF('DATA ENTRY SHEET'!N33="","",(('DATA ENTRY SHEET'!N33)+('DATA ENTRY SHEET'!O33/60)+('DATA ENTRY SHEET'!P33/3600))+'ANGLE DETERMINATION'!V23)</f>
        <v/>
      </c>
      <c r="AA23" s="1" t="str">
        <f>+IF('DATA ENTRY SHEET'!Q33="","",(('DATA ENTRY SHEET'!Q33)+('DATA ENTRY SHEET'!R33/60)+('DATA ENTRY SHEET'!S33/3600))+'ANGLE DETERMINATION'!V23)</f>
        <v/>
      </c>
      <c r="AB23" s="1" t="str">
        <f t="shared" si="10"/>
        <v/>
      </c>
      <c r="AC23" s="1" t="str">
        <f t="shared" si="11"/>
        <v/>
      </c>
      <c r="AD23" s="1" t="str">
        <f t="shared" si="12"/>
        <v/>
      </c>
      <c r="AE23" s="1" t="str">
        <f t="shared" si="13"/>
        <v/>
      </c>
      <c r="AF23" s="1" t="str">
        <f t="shared" si="14"/>
        <v/>
      </c>
      <c r="AG23" s="1" t="b">
        <f>IF('DATA ENTRY SHEET'!$U$5="RESET",SUM(AB23:AF23),IF('DATA ENTRY SHEET'!$U$5="ACC",SUM(AH23:AL23),IF('DATA ENTRY SHEET'!$U$5="AVE",SUM(AM23:AQ23),FALSE)))</f>
        <v>0</v>
      </c>
      <c r="AH23" s="1" t="str">
        <f>IF('DATA ENTRY SHEET'!E33="","",(SUM(('DATA ENTRY SHEET'!E33)+('DATA ENTRY SHEET'!F33/60)+('DATA ENTRY SHEET'!G33/3600)))/2)</f>
        <v/>
      </c>
      <c r="AI23" s="1" t="str">
        <f>IF('DATA ENTRY SHEET'!H33="","",(SUM(('DATA ENTRY SHEET'!H33)+('DATA ENTRY SHEET'!I33/60)+('DATA ENTRY SHEET'!J33/3600)))/3)</f>
        <v/>
      </c>
      <c r="AJ23" s="1" t="str">
        <f>IF('DATA ENTRY SHEET'!K33="","",(SUM(('DATA ENTRY SHEET'!K33)+('DATA ENTRY SHEET'!L33/60)+('DATA ENTRY SHEET'!M33/3600)))/4)</f>
        <v/>
      </c>
      <c r="AK23" s="1" t="str">
        <f>IF('DATA ENTRY SHEET'!N33="","",(SUM(('DATA ENTRY SHEET'!N33)+('DATA ENTRY SHEET'!O33/60)+('DATA ENTRY SHEET'!P33/3600)))/5)</f>
        <v/>
      </c>
      <c r="AL23" s="1" t="str">
        <f>IF('DATA ENTRY SHEET'!Q33="","",(SUM(('DATA ENTRY SHEET'!Q33)+('DATA ENTRY SHEET'!R33/60)+('DATA ENTRY SHEET'!S33/3600)))/6)</f>
        <v/>
      </c>
      <c r="AM23" s="1" t="str">
        <f>IF('DATA ENTRY SHEET'!E33="","",('DATA ENTRY SHEET'!E33)+('DATA ENTRY SHEET'!F33/60)+('DATA ENTRY SHEET'!G33/3600))</f>
        <v/>
      </c>
      <c r="AN23" s="1" t="str">
        <f>IF('DATA ENTRY SHEET'!H33="","",('DATA ENTRY SHEET'!H33)+('DATA ENTRY SHEET'!I33/60)+('DATA ENTRY SHEET'!J33/3600))</f>
        <v/>
      </c>
      <c r="AO23" s="1" t="str">
        <f>IF('DATA ENTRY SHEET'!K33="","",('DATA ENTRY SHEET'!K33)+('DATA ENTRY SHEET'!L33/60)+('DATA ENTRY SHEET'!M33/3600))</f>
        <v/>
      </c>
      <c r="AP23" s="1" t="str">
        <f>IF('DATA ENTRY SHEET'!N33="","",('DATA ENTRY SHEET'!N33)+('DATA ENTRY SHEET'!O33/60)+('DATA ENTRY SHEET'!P33/3600))</f>
        <v/>
      </c>
      <c r="AQ23" s="1" t="str">
        <f>IF('DATA ENTRY SHEET'!Q33="","",('DATA ENTRY SHEET'!Q33)+('DATA ENTRY SHEET'!R33/60)+('DATA ENTRY SHEET'!S33/3600))</f>
        <v/>
      </c>
    </row>
    <row r="24" spans="1:43" x14ac:dyDescent="0.35">
      <c r="A24" s="1">
        <v>22</v>
      </c>
      <c r="B24" s="1">
        <f>(('DATA ENTRY SHEET'!B34)+('DATA ENTRY SHEET'!C34/60)+('DATA ENTRY SHEET'!D34/3600))</f>
        <v>0</v>
      </c>
      <c r="C24" s="1" t="str">
        <f>IF('DATA ENTRY SHEET'!E34="","",B24*2)</f>
        <v/>
      </c>
      <c r="D24" s="1" t="str">
        <f>IF('DATA ENTRY SHEET'!H34="","",B24*3)</f>
        <v/>
      </c>
      <c r="E24" s="1" t="str">
        <f>IF('DATA ENTRY SHEET'!K34="","",B24*4)</f>
        <v/>
      </c>
      <c r="F24" s="1" t="str">
        <f>IF('DATA ENTRY SHEET'!N34="","",B24*5)</f>
        <v/>
      </c>
      <c r="G24" s="1" t="str">
        <f>IF('DATA ENTRY SHEET'!Q34="","",B24*6)</f>
        <v/>
      </c>
      <c r="H24" s="1">
        <f t="shared" si="0"/>
        <v>0</v>
      </c>
      <c r="I24" s="1">
        <f t="shared" si="7"/>
        <v>0</v>
      </c>
      <c r="J24" s="1" t="str">
        <f>IF('DATA ENTRY SHEET'!E34="","",(('DATA ENTRY SHEET'!E34)+('DATA ENTRY SHEET'!F34/60)+('DATA ENTRY SHEET'!G34/3600))+I24)</f>
        <v/>
      </c>
      <c r="K24" s="1" t="str">
        <f>IF('DATA ENTRY SHEET'!H34="","",(('DATA ENTRY SHEET'!H34)+('DATA ENTRY SHEET'!I34/60)+('DATA ENTRY SHEET'!J34/3600))+I24)</f>
        <v/>
      </c>
      <c r="L24" s="1" t="str">
        <f>IF('DATA ENTRY SHEET'!K34="","",(('DATA ENTRY SHEET'!K34)+('DATA ENTRY SHEET'!L34/60)+('DATA ENTRY SHEET'!M34/3600))+I24)</f>
        <v/>
      </c>
      <c r="M24" s="1" t="str">
        <f>IF('DATA ENTRY SHEET'!N34="","",(('DATA ENTRY SHEET'!N34)+('DATA ENTRY SHEET'!O34/60)+('DATA ENTRY SHEET'!P34/3600))+I24)</f>
        <v/>
      </c>
      <c r="N24" s="1" t="str">
        <f>IF('DATA ENTRY SHEET'!Q34="","",(('DATA ENTRY SHEET'!Q34)+('DATA ENTRY SHEET'!R34/60)+('DATA ENTRY SHEET'!S34/3600))+I24)</f>
        <v/>
      </c>
      <c r="O24" s="1" t="str">
        <f t="shared" si="1"/>
        <v/>
      </c>
      <c r="P24" s="1" t="str">
        <f t="shared" si="2"/>
        <v/>
      </c>
      <c r="Q24" s="1" t="str">
        <f t="shared" si="3"/>
        <v/>
      </c>
      <c r="R24" s="1" t="str">
        <f t="shared" si="4"/>
        <v/>
      </c>
      <c r="S24" s="1" t="str">
        <f t="shared" si="5"/>
        <v/>
      </c>
      <c r="T24" s="1" t="str">
        <f t="shared" si="6"/>
        <v/>
      </c>
      <c r="U24" s="1">
        <f t="shared" si="8"/>
        <v>-360</v>
      </c>
      <c r="V24" s="1">
        <f t="shared" si="9"/>
        <v>-360</v>
      </c>
      <c r="W24" s="1" t="str">
        <f>IF('DATA ENTRY SHEET'!E34="","",(('DATA ENTRY SHEET'!E34)+('DATA ENTRY SHEET'!F34/60)+('DATA ENTRY SHEET'!G34/3600))+'ANGLE DETERMINATION'!V24)</f>
        <v/>
      </c>
      <c r="X24" s="1" t="str">
        <f>IF('DATA ENTRY SHEET'!H34="","",(('DATA ENTRY SHEET'!H34)+('DATA ENTRY SHEET'!I34/60)+('DATA ENTRY SHEET'!J34/3600))+'ANGLE DETERMINATION'!V24)</f>
        <v/>
      </c>
      <c r="Y24" s="1" t="str">
        <f>IF('DATA ENTRY SHEET'!K34="","",(('DATA ENTRY SHEET'!K34)+('DATA ENTRY SHEET'!L34/60)+('DATA ENTRY SHEET'!M34/3600))+'ANGLE DETERMINATION'!V24)</f>
        <v/>
      </c>
      <c r="Z24" s="1" t="str">
        <f>IF('DATA ENTRY SHEET'!N34="","",(('DATA ENTRY SHEET'!N34)+('DATA ENTRY SHEET'!O34/60)+('DATA ENTRY SHEET'!P34/3600))+'ANGLE DETERMINATION'!V24)</f>
        <v/>
      </c>
      <c r="AA24" s="1" t="str">
        <f>+IF('DATA ENTRY SHEET'!Q34="","",(('DATA ENTRY SHEET'!Q34)+('DATA ENTRY SHEET'!R34/60)+('DATA ENTRY SHEET'!S34/3600))+'ANGLE DETERMINATION'!V24)</f>
        <v/>
      </c>
      <c r="AB24" s="1" t="str">
        <f t="shared" si="10"/>
        <v/>
      </c>
      <c r="AC24" s="1" t="str">
        <f t="shared" si="11"/>
        <v/>
      </c>
      <c r="AD24" s="1" t="str">
        <f t="shared" si="12"/>
        <v/>
      </c>
      <c r="AE24" s="1" t="str">
        <f t="shared" si="13"/>
        <v/>
      </c>
      <c r="AF24" s="1" t="str">
        <f t="shared" si="14"/>
        <v/>
      </c>
      <c r="AG24" s="1" t="b">
        <f>IF('DATA ENTRY SHEET'!$U$5="RESET",SUM(AB24:AF24),IF('DATA ENTRY SHEET'!$U$5="ACC",SUM(AH24:AL24),IF('DATA ENTRY SHEET'!$U$5="AVE",SUM(AM24:AQ24),FALSE)))</f>
        <v>0</v>
      </c>
      <c r="AH24" s="1" t="str">
        <f>IF('DATA ENTRY SHEET'!E34="","",(SUM(('DATA ENTRY SHEET'!E34)+('DATA ENTRY SHEET'!F34/60)+('DATA ENTRY SHEET'!G34/3600)))/2)</f>
        <v/>
      </c>
      <c r="AI24" s="1" t="str">
        <f>IF('DATA ENTRY SHEET'!H34="","",(SUM(('DATA ENTRY SHEET'!H34)+('DATA ENTRY SHEET'!I34/60)+('DATA ENTRY SHEET'!J34/3600)))/3)</f>
        <v/>
      </c>
      <c r="AJ24" s="1" t="str">
        <f>IF('DATA ENTRY SHEET'!K34="","",(SUM(('DATA ENTRY SHEET'!K34)+('DATA ENTRY SHEET'!L34/60)+('DATA ENTRY SHEET'!M34/3600)))/4)</f>
        <v/>
      </c>
      <c r="AK24" s="1" t="str">
        <f>IF('DATA ENTRY SHEET'!N34="","",(SUM(('DATA ENTRY SHEET'!N34)+('DATA ENTRY SHEET'!O34/60)+('DATA ENTRY SHEET'!P34/3600)))/5)</f>
        <v/>
      </c>
      <c r="AL24" s="1" t="str">
        <f>IF('DATA ENTRY SHEET'!Q34="","",(SUM(('DATA ENTRY SHEET'!Q34)+('DATA ENTRY SHEET'!R34/60)+('DATA ENTRY SHEET'!S34/3600)))/6)</f>
        <v/>
      </c>
      <c r="AM24" s="1" t="str">
        <f>IF('DATA ENTRY SHEET'!E34="","",('DATA ENTRY SHEET'!E34)+('DATA ENTRY SHEET'!F34/60)+('DATA ENTRY SHEET'!G34/3600))</f>
        <v/>
      </c>
      <c r="AN24" s="1" t="str">
        <f>IF('DATA ENTRY SHEET'!H34="","",('DATA ENTRY SHEET'!H34)+('DATA ENTRY SHEET'!I34/60)+('DATA ENTRY SHEET'!J34/3600))</f>
        <v/>
      </c>
      <c r="AO24" s="1" t="str">
        <f>IF('DATA ENTRY SHEET'!K34="","",('DATA ENTRY SHEET'!K34)+('DATA ENTRY SHEET'!L34/60)+('DATA ENTRY SHEET'!M34/3600))</f>
        <v/>
      </c>
      <c r="AP24" s="1" t="str">
        <f>IF('DATA ENTRY SHEET'!N34="","",('DATA ENTRY SHEET'!N34)+('DATA ENTRY SHEET'!O34/60)+('DATA ENTRY SHEET'!P34/3600))</f>
        <v/>
      </c>
      <c r="AQ24" s="1" t="str">
        <f>IF('DATA ENTRY SHEET'!Q34="","",('DATA ENTRY SHEET'!Q34)+('DATA ENTRY SHEET'!R34/60)+('DATA ENTRY SHEET'!S34/3600))</f>
        <v/>
      </c>
    </row>
    <row r="25" spans="1:43" x14ac:dyDescent="0.35">
      <c r="A25" s="1">
        <v>23</v>
      </c>
      <c r="B25" s="1">
        <f>(('DATA ENTRY SHEET'!B35)+('DATA ENTRY SHEET'!C35/60)+('DATA ENTRY SHEET'!D35/3600))</f>
        <v>0</v>
      </c>
      <c r="C25" s="1" t="str">
        <f>IF('DATA ENTRY SHEET'!E35="","",B25*2)</f>
        <v/>
      </c>
      <c r="D25" s="1" t="str">
        <f>IF('DATA ENTRY SHEET'!H35="","",B25*3)</f>
        <v/>
      </c>
      <c r="E25" s="1" t="str">
        <f>IF('DATA ENTRY SHEET'!K35="","",B25*4)</f>
        <v/>
      </c>
      <c r="F25" s="1" t="str">
        <f>IF('DATA ENTRY SHEET'!N35="","",B25*5)</f>
        <v/>
      </c>
      <c r="G25" s="1" t="str">
        <f>IF('DATA ENTRY SHEET'!Q35="","",B25*6)</f>
        <v/>
      </c>
      <c r="H25" s="1">
        <f t="shared" si="0"/>
        <v>0</v>
      </c>
      <c r="I25" s="1">
        <f t="shared" si="7"/>
        <v>0</v>
      </c>
      <c r="J25" s="1" t="str">
        <f>IF('DATA ENTRY SHEET'!E35="","",(('DATA ENTRY SHEET'!E35)+('DATA ENTRY SHEET'!F35/60)+('DATA ENTRY SHEET'!G35/3600))+I25)</f>
        <v/>
      </c>
      <c r="K25" s="1" t="str">
        <f>IF('DATA ENTRY SHEET'!H35="","",(('DATA ENTRY SHEET'!H35)+('DATA ENTRY SHEET'!I35/60)+('DATA ENTRY SHEET'!J35/3600))+I25)</f>
        <v/>
      </c>
      <c r="L25" s="1" t="str">
        <f>IF('DATA ENTRY SHEET'!K35="","",(('DATA ENTRY SHEET'!K35)+('DATA ENTRY SHEET'!L35/60)+('DATA ENTRY SHEET'!M35/3600))+I25)</f>
        <v/>
      </c>
      <c r="M25" s="1" t="str">
        <f>IF('DATA ENTRY SHEET'!N35="","",(('DATA ENTRY SHEET'!N35)+('DATA ENTRY SHEET'!O35/60)+('DATA ENTRY SHEET'!P35/3600))+I25)</f>
        <v/>
      </c>
      <c r="N25" s="1" t="str">
        <f>IF('DATA ENTRY SHEET'!Q35="","",(('DATA ENTRY SHEET'!Q35)+('DATA ENTRY SHEET'!R35/60)+('DATA ENTRY SHEET'!S35/3600))+I25)</f>
        <v/>
      </c>
      <c r="O25" s="1" t="str">
        <f t="shared" si="1"/>
        <v/>
      </c>
      <c r="P25" s="1" t="str">
        <f t="shared" si="2"/>
        <v/>
      </c>
      <c r="Q25" s="1" t="str">
        <f t="shared" si="3"/>
        <v/>
      </c>
      <c r="R25" s="1" t="str">
        <f t="shared" si="4"/>
        <v/>
      </c>
      <c r="S25" s="1" t="str">
        <f t="shared" si="5"/>
        <v/>
      </c>
      <c r="T25" s="1" t="str">
        <f t="shared" si="6"/>
        <v/>
      </c>
      <c r="U25" s="1">
        <f t="shared" si="8"/>
        <v>-360</v>
      </c>
      <c r="V25" s="1">
        <f t="shared" si="9"/>
        <v>-360</v>
      </c>
      <c r="W25" s="1" t="str">
        <f>IF('DATA ENTRY SHEET'!E35="","",(('DATA ENTRY SHEET'!E35)+('DATA ENTRY SHEET'!F35/60)+('DATA ENTRY SHEET'!G35/3600))+'ANGLE DETERMINATION'!V25)</f>
        <v/>
      </c>
      <c r="X25" s="1" t="str">
        <f>IF('DATA ENTRY SHEET'!H35="","",(('DATA ENTRY SHEET'!H35)+('DATA ENTRY SHEET'!I35/60)+('DATA ENTRY SHEET'!J35/3600))+'ANGLE DETERMINATION'!V25)</f>
        <v/>
      </c>
      <c r="Y25" s="1" t="str">
        <f>IF('DATA ENTRY SHEET'!K35="","",(('DATA ENTRY SHEET'!K35)+('DATA ENTRY SHEET'!L35/60)+('DATA ENTRY SHEET'!M35/3600))+'ANGLE DETERMINATION'!V25)</f>
        <v/>
      </c>
      <c r="Z25" s="1" t="str">
        <f>IF('DATA ENTRY SHEET'!N35="","",(('DATA ENTRY SHEET'!N35)+('DATA ENTRY SHEET'!O35/60)+('DATA ENTRY SHEET'!P35/3600))+'ANGLE DETERMINATION'!V25)</f>
        <v/>
      </c>
      <c r="AA25" s="1" t="str">
        <f>+IF('DATA ENTRY SHEET'!Q35="","",(('DATA ENTRY SHEET'!Q35)+('DATA ENTRY SHEET'!R35/60)+('DATA ENTRY SHEET'!S35/3600))+'ANGLE DETERMINATION'!V25)</f>
        <v/>
      </c>
      <c r="AB25" s="1" t="str">
        <f t="shared" si="10"/>
        <v/>
      </c>
      <c r="AC25" s="1" t="str">
        <f t="shared" si="11"/>
        <v/>
      </c>
      <c r="AD25" s="1" t="str">
        <f t="shared" si="12"/>
        <v/>
      </c>
      <c r="AE25" s="1" t="str">
        <f t="shared" si="13"/>
        <v/>
      </c>
      <c r="AF25" s="1" t="str">
        <f t="shared" si="14"/>
        <v/>
      </c>
      <c r="AG25" s="1" t="b">
        <f>IF('DATA ENTRY SHEET'!$U$5="RESET",SUM(AB25:AF25),IF('DATA ENTRY SHEET'!$U$5="ACC",SUM(AH25:AL25),IF('DATA ENTRY SHEET'!$U$5="AVE",SUM(AM25:AQ25),FALSE)))</f>
        <v>0</v>
      </c>
      <c r="AH25" s="1" t="str">
        <f>IF('DATA ENTRY SHEET'!E35="","",(SUM(('DATA ENTRY SHEET'!E35)+('DATA ENTRY SHEET'!F35/60)+('DATA ENTRY SHEET'!G35/3600)))/2)</f>
        <v/>
      </c>
      <c r="AI25" s="1" t="str">
        <f>IF('DATA ENTRY SHEET'!H35="","",(SUM(('DATA ENTRY SHEET'!H35)+('DATA ENTRY SHEET'!I35/60)+('DATA ENTRY SHEET'!J35/3600)))/3)</f>
        <v/>
      </c>
      <c r="AJ25" s="1" t="str">
        <f>IF('DATA ENTRY SHEET'!K35="","",(SUM(('DATA ENTRY SHEET'!K35)+('DATA ENTRY SHEET'!L35/60)+('DATA ENTRY SHEET'!M35/3600)))/4)</f>
        <v/>
      </c>
      <c r="AK25" s="1" t="str">
        <f>IF('DATA ENTRY SHEET'!N35="","",(SUM(('DATA ENTRY SHEET'!N35)+('DATA ENTRY SHEET'!O35/60)+('DATA ENTRY SHEET'!P35/3600)))/5)</f>
        <v/>
      </c>
      <c r="AL25" s="1" t="str">
        <f>IF('DATA ENTRY SHEET'!Q35="","",(SUM(('DATA ENTRY SHEET'!Q35)+('DATA ENTRY SHEET'!R35/60)+('DATA ENTRY SHEET'!S35/3600)))/6)</f>
        <v/>
      </c>
      <c r="AM25" s="1" t="str">
        <f>IF('DATA ENTRY SHEET'!E35="","",('DATA ENTRY SHEET'!E35)+('DATA ENTRY SHEET'!F35/60)+('DATA ENTRY SHEET'!G35/3600))</f>
        <v/>
      </c>
      <c r="AN25" s="1" t="str">
        <f>IF('DATA ENTRY SHEET'!H35="","",('DATA ENTRY SHEET'!H35)+('DATA ENTRY SHEET'!I35/60)+('DATA ENTRY SHEET'!J35/3600))</f>
        <v/>
      </c>
      <c r="AO25" s="1" t="str">
        <f>IF('DATA ENTRY SHEET'!K35="","",('DATA ENTRY SHEET'!K35)+('DATA ENTRY SHEET'!L35/60)+('DATA ENTRY SHEET'!M35/3600))</f>
        <v/>
      </c>
      <c r="AP25" s="1" t="str">
        <f>IF('DATA ENTRY SHEET'!N35="","",('DATA ENTRY SHEET'!N35)+('DATA ENTRY SHEET'!O35/60)+('DATA ENTRY SHEET'!P35/3600))</f>
        <v/>
      </c>
      <c r="AQ25" s="1" t="str">
        <f>IF('DATA ENTRY SHEET'!Q35="","",('DATA ENTRY SHEET'!Q35)+('DATA ENTRY SHEET'!R35/60)+('DATA ENTRY SHEET'!S35/3600))</f>
        <v/>
      </c>
    </row>
    <row r="26" spans="1:43" x14ac:dyDescent="0.35">
      <c r="A26" s="1">
        <v>24</v>
      </c>
      <c r="B26" s="1">
        <f>(('DATA ENTRY SHEET'!B36)+('DATA ENTRY SHEET'!C36/60)+('DATA ENTRY SHEET'!D36/3600))</f>
        <v>0</v>
      </c>
      <c r="C26" s="1" t="str">
        <f>IF('DATA ENTRY SHEET'!E36="","",B26*2)</f>
        <v/>
      </c>
      <c r="D26" s="1" t="str">
        <f>IF('DATA ENTRY SHEET'!H36="","",B26*3)</f>
        <v/>
      </c>
      <c r="E26" s="1" t="str">
        <f>IF('DATA ENTRY SHEET'!K36="","",B26*4)</f>
        <v/>
      </c>
      <c r="F26" s="1" t="str">
        <f>IF('DATA ENTRY SHEET'!N36="","",B26*5)</f>
        <v/>
      </c>
      <c r="G26" s="1" t="str">
        <f>IF('DATA ENTRY SHEET'!Q36="","",B26*6)</f>
        <v/>
      </c>
      <c r="H26" s="1">
        <f t="shared" si="0"/>
        <v>0</v>
      </c>
      <c r="I26" s="1">
        <f t="shared" si="7"/>
        <v>0</v>
      </c>
      <c r="J26" s="1" t="str">
        <f>IF('DATA ENTRY SHEET'!E36="","",(('DATA ENTRY SHEET'!E36)+('DATA ENTRY SHEET'!F36/60)+('DATA ENTRY SHEET'!G36/3600))+I26)</f>
        <v/>
      </c>
      <c r="K26" s="1" t="str">
        <f>IF('DATA ENTRY SHEET'!H36="","",(('DATA ENTRY SHEET'!H36)+('DATA ENTRY SHEET'!I36/60)+('DATA ENTRY SHEET'!J36/3600))+I26)</f>
        <v/>
      </c>
      <c r="L26" s="1" t="str">
        <f>IF('DATA ENTRY SHEET'!K36="","",(('DATA ENTRY SHEET'!K36)+('DATA ENTRY SHEET'!L36/60)+('DATA ENTRY SHEET'!M36/3600))+I26)</f>
        <v/>
      </c>
      <c r="M26" s="1" t="str">
        <f>IF('DATA ENTRY SHEET'!N36="","",(('DATA ENTRY SHEET'!N36)+('DATA ENTRY SHEET'!O36/60)+('DATA ENTRY SHEET'!P36/3600))+I26)</f>
        <v/>
      </c>
      <c r="N26" s="1" t="str">
        <f>IF('DATA ENTRY SHEET'!Q36="","",(('DATA ENTRY SHEET'!Q36)+('DATA ENTRY SHEET'!R36/60)+('DATA ENTRY SHEET'!S36/3600))+I26)</f>
        <v/>
      </c>
      <c r="O26" s="1" t="str">
        <f t="shared" si="1"/>
        <v/>
      </c>
      <c r="P26" s="1" t="str">
        <f t="shared" si="2"/>
        <v/>
      </c>
      <c r="Q26" s="1" t="str">
        <f t="shared" si="3"/>
        <v/>
      </c>
      <c r="R26" s="1" t="str">
        <f t="shared" si="4"/>
        <v/>
      </c>
      <c r="S26" s="1" t="str">
        <f t="shared" si="5"/>
        <v/>
      </c>
      <c r="T26" s="1" t="str">
        <f t="shared" si="6"/>
        <v/>
      </c>
      <c r="U26" s="1">
        <f t="shared" si="8"/>
        <v>-360</v>
      </c>
      <c r="V26" s="1">
        <f t="shared" si="9"/>
        <v>-360</v>
      </c>
      <c r="W26" s="1" t="str">
        <f>IF('DATA ENTRY SHEET'!E36="","",(('DATA ENTRY SHEET'!E36)+('DATA ENTRY SHEET'!F36/60)+('DATA ENTRY SHEET'!G36/3600))+'ANGLE DETERMINATION'!V26)</f>
        <v/>
      </c>
      <c r="X26" s="1" t="str">
        <f>IF('DATA ENTRY SHEET'!H36="","",(('DATA ENTRY SHEET'!H36)+('DATA ENTRY SHEET'!I36/60)+('DATA ENTRY SHEET'!J36/3600))+'ANGLE DETERMINATION'!V26)</f>
        <v/>
      </c>
      <c r="Y26" s="1" t="str">
        <f>IF('DATA ENTRY SHEET'!K36="","",(('DATA ENTRY SHEET'!K36)+('DATA ENTRY SHEET'!L36/60)+('DATA ENTRY SHEET'!M36/3600))+'ANGLE DETERMINATION'!V26)</f>
        <v/>
      </c>
      <c r="Z26" s="1" t="str">
        <f>IF('DATA ENTRY SHEET'!N36="","",(('DATA ENTRY SHEET'!N36)+('DATA ENTRY SHEET'!O36/60)+('DATA ENTRY SHEET'!P36/3600))+'ANGLE DETERMINATION'!V26)</f>
        <v/>
      </c>
      <c r="AA26" s="1" t="str">
        <f>+IF('DATA ENTRY SHEET'!Q36="","",(('DATA ENTRY SHEET'!Q36)+('DATA ENTRY SHEET'!R36/60)+('DATA ENTRY SHEET'!S36/3600))+'ANGLE DETERMINATION'!V26)</f>
        <v/>
      </c>
      <c r="AB26" s="1" t="str">
        <f t="shared" si="10"/>
        <v/>
      </c>
      <c r="AC26" s="1" t="str">
        <f t="shared" si="11"/>
        <v/>
      </c>
      <c r="AD26" s="1" t="str">
        <f t="shared" si="12"/>
        <v/>
      </c>
      <c r="AE26" s="1" t="str">
        <f t="shared" si="13"/>
        <v/>
      </c>
      <c r="AF26" s="1" t="str">
        <f t="shared" si="14"/>
        <v/>
      </c>
      <c r="AG26" s="1" t="b">
        <f>IF('DATA ENTRY SHEET'!$U$5="RESET",SUM(AB26:AF26),IF('DATA ENTRY SHEET'!$U$5="ACC",SUM(AH26:AL26),IF('DATA ENTRY SHEET'!$U$5="AVE",SUM(AM26:AQ26),FALSE)))</f>
        <v>0</v>
      </c>
      <c r="AH26" s="1" t="str">
        <f>IF('DATA ENTRY SHEET'!E36="","",(SUM(('DATA ENTRY SHEET'!E36)+('DATA ENTRY SHEET'!F36/60)+('DATA ENTRY SHEET'!G36/3600)))/2)</f>
        <v/>
      </c>
      <c r="AI26" s="1" t="str">
        <f>IF('DATA ENTRY SHEET'!H36="","",(SUM(('DATA ENTRY SHEET'!H36)+('DATA ENTRY SHEET'!I36/60)+('DATA ENTRY SHEET'!J36/3600)))/3)</f>
        <v/>
      </c>
      <c r="AJ26" s="1" t="str">
        <f>IF('DATA ENTRY SHEET'!K36="","",(SUM(('DATA ENTRY SHEET'!K36)+('DATA ENTRY SHEET'!L36/60)+('DATA ENTRY SHEET'!M36/3600)))/4)</f>
        <v/>
      </c>
      <c r="AK26" s="1" t="str">
        <f>IF('DATA ENTRY SHEET'!N36="","",(SUM(('DATA ENTRY SHEET'!N36)+('DATA ENTRY SHEET'!O36/60)+('DATA ENTRY SHEET'!P36/3600)))/5)</f>
        <v/>
      </c>
      <c r="AL26" s="1" t="str">
        <f>IF('DATA ENTRY SHEET'!Q36="","",(SUM(('DATA ENTRY SHEET'!Q36)+('DATA ENTRY SHEET'!R36/60)+('DATA ENTRY SHEET'!S36/3600)))/6)</f>
        <v/>
      </c>
      <c r="AM26" s="1" t="str">
        <f>IF('DATA ENTRY SHEET'!E36="","",('DATA ENTRY SHEET'!E36)+('DATA ENTRY SHEET'!F36/60)+('DATA ENTRY SHEET'!G36/3600))</f>
        <v/>
      </c>
      <c r="AN26" s="1" t="str">
        <f>IF('DATA ENTRY SHEET'!H36="","",('DATA ENTRY SHEET'!H36)+('DATA ENTRY SHEET'!I36/60)+('DATA ENTRY SHEET'!J36/3600))</f>
        <v/>
      </c>
      <c r="AO26" s="1" t="str">
        <f>IF('DATA ENTRY SHEET'!K36="","",('DATA ENTRY SHEET'!K36)+('DATA ENTRY SHEET'!L36/60)+('DATA ENTRY SHEET'!M36/3600))</f>
        <v/>
      </c>
      <c r="AP26" s="1" t="str">
        <f>IF('DATA ENTRY SHEET'!N36="","",('DATA ENTRY SHEET'!N36)+('DATA ENTRY SHEET'!O36/60)+('DATA ENTRY SHEET'!P36/3600))</f>
        <v/>
      </c>
      <c r="AQ26" s="1" t="str">
        <f>IF('DATA ENTRY SHEET'!Q36="","",('DATA ENTRY SHEET'!Q36)+('DATA ENTRY SHEET'!R36/60)+('DATA ENTRY SHEET'!S36/3600))</f>
        <v/>
      </c>
    </row>
    <row r="27" spans="1:43" x14ac:dyDescent="0.35">
      <c r="A27" s="1">
        <v>25</v>
      </c>
      <c r="B27" s="1">
        <f>(('DATA ENTRY SHEET'!B37)+('DATA ENTRY SHEET'!C37/60)+('DATA ENTRY SHEET'!D37/3600))</f>
        <v>0</v>
      </c>
      <c r="C27" s="1" t="str">
        <f>IF('DATA ENTRY SHEET'!E37="","",B27*2)</f>
        <v/>
      </c>
      <c r="D27" s="1" t="str">
        <f>IF('DATA ENTRY SHEET'!H37="","",B27*3)</f>
        <v/>
      </c>
      <c r="E27" s="1" t="str">
        <f>IF('DATA ENTRY SHEET'!K37="","",B27*4)</f>
        <v/>
      </c>
      <c r="F27" s="1" t="str">
        <f>IF('DATA ENTRY SHEET'!N37="","",B27*5)</f>
        <v/>
      </c>
      <c r="G27" s="1" t="str">
        <f>IF('DATA ENTRY SHEET'!Q37="","",B27*6)</f>
        <v/>
      </c>
      <c r="H27" s="1">
        <f t="shared" si="0"/>
        <v>0</v>
      </c>
      <c r="I27" s="1">
        <f t="shared" si="7"/>
        <v>0</v>
      </c>
      <c r="J27" s="1" t="str">
        <f>IF('DATA ENTRY SHEET'!E37="","",(('DATA ENTRY SHEET'!E37)+('DATA ENTRY SHEET'!F37/60)+('DATA ENTRY SHEET'!G37/3600))+I27)</f>
        <v/>
      </c>
      <c r="K27" s="1" t="str">
        <f>IF('DATA ENTRY SHEET'!H37="","",(('DATA ENTRY SHEET'!H37)+('DATA ENTRY SHEET'!I37/60)+('DATA ENTRY SHEET'!J37/3600))+I27)</f>
        <v/>
      </c>
      <c r="L27" s="1" t="str">
        <f>IF('DATA ENTRY SHEET'!K37="","",(('DATA ENTRY SHEET'!K37)+('DATA ENTRY SHEET'!L37/60)+('DATA ENTRY SHEET'!M37/3600))+I27)</f>
        <v/>
      </c>
      <c r="M27" s="1" t="str">
        <f>IF('DATA ENTRY SHEET'!N37="","",(('DATA ENTRY SHEET'!N37)+('DATA ENTRY SHEET'!O37/60)+('DATA ENTRY SHEET'!P37/3600))+I27)</f>
        <v/>
      </c>
      <c r="N27" s="1" t="str">
        <f>IF('DATA ENTRY SHEET'!Q37="","",(('DATA ENTRY SHEET'!Q37)+('DATA ENTRY SHEET'!R37/60)+('DATA ENTRY SHEET'!S37/3600))+I27)</f>
        <v/>
      </c>
      <c r="O27" s="1" t="str">
        <f t="shared" si="1"/>
        <v/>
      </c>
      <c r="P27" s="1" t="str">
        <f t="shared" si="2"/>
        <v/>
      </c>
      <c r="Q27" s="1" t="str">
        <f t="shared" si="3"/>
        <v/>
      </c>
      <c r="R27" s="1" t="str">
        <f t="shared" si="4"/>
        <v/>
      </c>
      <c r="S27" s="1" t="str">
        <f t="shared" si="5"/>
        <v/>
      </c>
      <c r="T27" s="1" t="str">
        <f t="shared" si="6"/>
        <v/>
      </c>
      <c r="U27" s="1">
        <f t="shared" si="8"/>
        <v>-360</v>
      </c>
      <c r="V27" s="1">
        <f t="shared" si="9"/>
        <v>-360</v>
      </c>
      <c r="W27" s="1" t="str">
        <f>IF('DATA ENTRY SHEET'!E37="","",(('DATA ENTRY SHEET'!E37)+('DATA ENTRY SHEET'!F37/60)+('DATA ENTRY SHEET'!G37/3600))+'ANGLE DETERMINATION'!V27)</f>
        <v/>
      </c>
      <c r="X27" s="1" t="str">
        <f>IF('DATA ENTRY SHEET'!H37="","",(('DATA ENTRY SHEET'!H37)+('DATA ENTRY SHEET'!I37/60)+('DATA ENTRY SHEET'!J37/3600))+'ANGLE DETERMINATION'!V27)</f>
        <v/>
      </c>
      <c r="Y27" s="1" t="str">
        <f>IF('DATA ENTRY SHEET'!K37="","",(('DATA ENTRY SHEET'!K37)+('DATA ENTRY SHEET'!L37/60)+('DATA ENTRY SHEET'!M37/3600))+'ANGLE DETERMINATION'!V27)</f>
        <v/>
      </c>
      <c r="Z27" s="1" t="str">
        <f>IF('DATA ENTRY SHEET'!N37="","",(('DATA ENTRY SHEET'!N37)+('DATA ENTRY SHEET'!O37/60)+('DATA ENTRY SHEET'!P37/3600))+'ANGLE DETERMINATION'!V27)</f>
        <v/>
      </c>
      <c r="AA27" s="1" t="str">
        <f>+IF('DATA ENTRY SHEET'!Q37="","",(('DATA ENTRY SHEET'!Q37)+('DATA ENTRY SHEET'!R37/60)+('DATA ENTRY SHEET'!S37/3600))+'ANGLE DETERMINATION'!V27)</f>
        <v/>
      </c>
      <c r="AB27" s="1" t="str">
        <f t="shared" si="10"/>
        <v/>
      </c>
      <c r="AC27" s="1" t="str">
        <f t="shared" si="11"/>
        <v/>
      </c>
      <c r="AD27" s="1" t="str">
        <f t="shared" si="12"/>
        <v/>
      </c>
      <c r="AE27" s="1" t="str">
        <f t="shared" si="13"/>
        <v/>
      </c>
      <c r="AF27" s="1" t="str">
        <f t="shared" si="14"/>
        <v/>
      </c>
      <c r="AG27" s="1" t="b">
        <f>IF('DATA ENTRY SHEET'!$U$5="RESET",SUM(AB27:AF27),IF('DATA ENTRY SHEET'!$U$5="ACC",SUM(AH27:AL27),IF('DATA ENTRY SHEET'!$U$5="AVE",SUM(AM27:AQ27),FALSE)))</f>
        <v>0</v>
      </c>
      <c r="AH27" s="1" t="str">
        <f>IF('DATA ENTRY SHEET'!E37="","",(SUM(('DATA ENTRY SHEET'!E37)+('DATA ENTRY SHEET'!F37/60)+('DATA ENTRY SHEET'!G37/3600)))/2)</f>
        <v/>
      </c>
      <c r="AI27" s="1" t="str">
        <f>IF('DATA ENTRY SHEET'!H37="","",(SUM(('DATA ENTRY SHEET'!H37)+('DATA ENTRY SHEET'!I37/60)+('DATA ENTRY SHEET'!J37/3600)))/3)</f>
        <v/>
      </c>
      <c r="AJ27" s="1" t="str">
        <f>IF('DATA ENTRY SHEET'!K37="","",(SUM(('DATA ENTRY SHEET'!K37)+('DATA ENTRY SHEET'!L37/60)+('DATA ENTRY SHEET'!M37/3600)))/4)</f>
        <v/>
      </c>
      <c r="AK27" s="1" t="str">
        <f>IF('DATA ENTRY SHEET'!N37="","",(SUM(('DATA ENTRY SHEET'!N37)+('DATA ENTRY SHEET'!O37/60)+('DATA ENTRY SHEET'!P37/3600)))/5)</f>
        <v/>
      </c>
      <c r="AL27" s="1" t="str">
        <f>IF('DATA ENTRY SHEET'!Q37="","",(SUM(('DATA ENTRY SHEET'!Q37)+('DATA ENTRY SHEET'!R37/60)+('DATA ENTRY SHEET'!S37/3600)))/6)</f>
        <v/>
      </c>
      <c r="AM27" s="1" t="str">
        <f>IF('DATA ENTRY SHEET'!E37="","",('DATA ENTRY SHEET'!E37)+('DATA ENTRY SHEET'!F37/60)+('DATA ENTRY SHEET'!G37/3600))</f>
        <v/>
      </c>
      <c r="AN27" s="1" t="str">
        <f>IF('DATA ENTRY SHEET'!H37="","",('DATA ENTRY SHEET'!H37)+('DATA ENTRY SHEET'!I37/60)+('DATA ENTRY SHEET'!J37/3600))</f>
        <v/>
      </c>
      <c r="AO27" s="1" t="str">
        <f>IF('DATA ENTRY SHEET'!K37="","",('DATA ENTRY SHEET'!K37)+('DATA ENTRY SHEET'!L37/60)+('DATA ENTRY SHEET'!M37/3600))</f>
        <v/>
      </c>
      <c r="AP27" s="1" t="str">
        <f>IF('DATA ENTRY SHEET'!N37="","",('DATA ENTRY SHEET'!N37)+('DATA ENTRY SHEET'!O37/60)+('DATA ENTRY SHEET'!P37/3600))</f>
        <v/>
      </c>
      <c r="AQ27" s="1" t="str">
        <f>IF('DATA ENTRY SHEET'!Q37="","",('DATA ENTRY SHEET'!Q37)+('DATA ENTRY SHEET'!R37/60)+('DATA ENTRY SHEET'!S37/3600))</f>
        <v/>
      </c>
    </row>
    <row r="28" spans="1:43" x14ac:dyDescent="0.35">
      <c r="A28" s="1">
        <v>26</v>
      </c>
      <c r="B28" s="1">
        <f>(('DATA ENTRY SHEET'!B38)+('DATA ENTRY SHEET'!C38/60)+('DATA ENTRY SHEET'!D38/3600))</f>
        <v>0</v>
      </c>
      <c r="C28" s="1" t="str">
        <f>IF('DATA ENTRY SHEET'!E38="","",B28*2)</f>
        <v/>
      </c>
      <c r="D28" s="1" t="str">
        <f>IF('DATA ENTRY SHEET'!H38="","",B28*3)</f>
        <v/>
      </c>
      <c r="E28" s="1" t="str">
        <f>IF('DATA ENTRY SHEET'!K38="","",B28*4)</f>
        <v/>
      </c>
      <c r="F28" s="1" t="str">
        <f>IF('DATA ENTRY SHEET'!N38="","",B28*5)</f>
        <v/>
      </c>
      <c r="G28" s="1" t="str">
        <f>IF('DATA ENTRY SHEET'!Q38="","",B28*6)</f>
        <v/>
      </c>
      <c r="H28" s="1">
        <f t="shared" si="0"/>
        <v>0</v>
      </c>
      <c r="I28" s="1">
        <f t="shared" si="7"/>
        <v>0</v>
      </c>
      <c r="J28" s="1" t="str">
        <f>IF('DATA ENTRY SHEET'!E38="","",(('DATA ENTRY SHEET'!E38)+('DATA ENTRY SHEET'!F38/60)+('DATA ENTRY SHEET'!G38/3600))+I28)</f>
        <v/>
      </c>
      <c r="K28" s="1" t="str">
        <f>IF('DATA ENTRY SHEET'!H38="","",(('DATA ENTRY SHEET'!H38)+('DATA ENTRY SHEET'!I38/60)+('DATA ENTRY SHEET'!J38/3600))+I28)</f>
        <v/>
      </c>
      <c r="L28" s="1" t="str">
        <f>IF('DATA ENTRY SHEET'!K38="","",(('DATA ENTRY SHEET'!K38)+('DATA ENTRY SHEET'!L38/60)+('DATA ENTRY SHEET'!M38/3600))+I28)</f>
        <v/>
      </c>
      <c r="M28" s="1" t="str">
        <f>IF('DATA ENTRY SHEET'!N38="","",(('DATA ENTRY SHEET'!N38)+('DATA ENTRY SHEET'!O38/60)+('DATA ENTRY SHEET'!P38/3600))+I28)</f>
        <v/>
      </c>
      <c r="N28" s="1" t="str">
        <f>IF('DATA ENTRY SHEET'!Q38="","",(('DATA ENTRY SHEET'!Q38)+('DATA ENTRY SHEET'!R38/60)+('DATA ENTRY SHEET'!S38/3600))+I28)</f>
        <v/>
      </c>
      <c r="O28" s="1" t="str">
        <f t="shared" si="1"/>
        <v/>
      </c>
      <c r="P28" s="1" t="str">
        <f t="shared" si="2"/>
        <v/>
      </c>
      <c r="Q28" s="1" t="str">
        <f t="shared" si="3"/>
        <v/>
      </c>
      <c r="R28" s="1" t="str">
        <f t="shared" si="4"/>
        <v/>
      </c>
      <c r="S28" s="1" t="str">
        <f t="shared" si="5"/>
        <v/>
      </c>
      <c r="T28" s="1" t="str">
        <f t="shared" si="6"/>
        <v/>
      </c>
      <c r="U28" s="1">
        <f t="shared" si="8"/>
        <v>-360</v>
      </c>
      <c r="V28" s="1">
        <f t="shared" si="9"/>
        <v>-360</v>
      </c>
      <c r="W28" s="1" t="str">
        <f>IF('DATA ENTRY SHEET'!E38="","",(('DATA ENTRY SHEET'!E38)+('DATA ENTRY SHEET'!F38/60)+('DATA ENTRY SHEET'!G38/3600))+'ANGLE DETERMINATION'!V28)</f>
        <v/>
      </c>
      <c r="X28" s="1" t="str">
        <f>IF('DATA ENTRY SHEET'!H38="","",(('DATA ENTRY SHEET'!H38)+('DATA ENTRY SHEET'!I38/60)+('DATA ENTRY SHEET'!J38/3600))+'ANGLE DETERMINATION'!V28)</f>
        <v/>
      </c>
      <c r="Y28" s="1" t="str">
        <f>IF('DATA ENTRY SHEET'!K38="","",(('DATA ENTRY SHEET'!K38)+('DATA ENTRY SHEET'!L38/60)+('DATA ENTRY SHEET'!M38/3600))+'ANGLE DETERMINATION'!V28)</f>
        <v/>
      </c>
      <c r="Z28" s="1" t="str">
        <f>IF('DATA ENTRY SHEET'!N38="","",(('DATA ENTRY SHEET'!N38)+('DATA ENTRY SHEET'!O38/60)+('DATA ENTRY SHEET'!P38/3600))+'ANGLE DETERMINATION'!V28)</f>
        <v/>
      </c>
      <c r="AA28" s="1" t="str">
        <f>+IF('DATA ENTRY SHEET'!Q38="","",(('DATA ENTRY SHEET'!Q38)+('DATA ENTRY SHEET'!R38/60)+('DATA ENTRY SHEET'!S38/3600))+'ANGLE DETERMINATION'!V28)</f>
        <v/>
      </c>
      <c r="AB28" s="1" t="str">
        <f t="shared" si="10"/>
        <v/>
      </c>
      <c r="AC28" s="1" t="str">
        <f t="shared" si="11"/>
        <v/>
      </c>
      <c r="AD28" s="1" t="str">
        <f t="shared" si="12"/>
        <v/>
      </c>
      <c r="AE28" s="1" t="str">
        <f t="shared" si="13"/>
        <v/>
      </c>
      <c r="AF28" s="1" t="str">
        <f t="shared" si="14"/>
        <v/>
      </c>
      <c r="AG28" s="1" t="b">
        <f>IF('DATA ENTRY SHEET'!$U$5="RESET",SUM(AB28:AF28),IF('DATA ENTRY SHEET'!$U$5="ACC",SUM(AH28:AL28),IF('DATA ENTRY SHEET'!$U$5="AVE",SUM(AM28:AQ28),FALSE)))</f>
        <v>0</v>
      </c>
      <c r="AH28" s="1" t="str">
        <f>IF('DATA ENTRY SHEET'!E38="","",(SUM(('DATA ENTRY SHEET'!E38)+('DATA ENTRY SHEET'!F38/60)+('DATA ENTRY SHEET'!G38/3600)))/2)</f>
        <v/>
      </c>
      <c r="AI28" s="1" t="str">
        <f>IF('DATA ENTRY SHEET'!H38="","",(SUM(('DATA ENTRY SHEET'!H38)+('DATA ENTRY SHEET'!I38/60)+('DATA ENTRY SHEET'!J38/3600)))/3)</f>
        <v/>
      </c>
      <c r="AJ28" s="1" t="str">
        <f>IF('DATA ENTRY SHEET'!K38="","",(SUM(('DATA ENTRY SHEET'!K38)+('DATA ENTRY SHEET'!L38/60)+('DATA ENTRY SHEET'!M38/3600)))/4)</f>
        <v/>
      </c>
      <c r="AK28" s="1" t="str">
        <f>IF('DATA ENTRY SHEET'!N38="","",(SUM(('DATA ENTRY SHEET'!N38)+('DATA ENTRY SHEET'!O38/60)+('DATA ENTRY SHEET'!P38/3600)))/5)</f>
        <v/>
      </c>
      <c r="AL28" s="1" t="str">
        <f>IF('DATA ENTRY SHEET'!Q38="","",(SUM(('DATA ENTRY SHEET'!Q38)+('DATA ENTRY SHEET'!R38/60)+('DATA ENTRY SHEET'!S38/3600)))/6)</f>
        <v/>
      </c>
      <c r="AM28" s="1" t="str">
        <f>IF('DATA ENTRY SHEET'!E38="","",('DATA ENTRY SHEET'!E38)+('DATA ENTRY SHEET'!F38/60)+('DATA ENTRY SHEET'!G38/3600))</f>
        <v/>
      </c>
      <c r="AN28" s="1" t="str">
        <f>IF('DATA ENTRY SHEET'!H38="","",('DATA ENTRY SHEET'!H38)+('DATA ENTRY SHEET'!I38/60)+('DATA ENTRY SHEET'!J38/3600))</f>
        <v/>
      </c>
      <c r="AO28" s="1" t="str">
        <f>IF('DATA ENTRY SHEET'!K38="","",('DATA ENTRY SHEET'!K38)+('DATA ENTRY SHEET'!L38/60)+('DATA ENTRY SHEET'!M38/3600))</f>
        <v/>
      </c>
      <c r="AP28" s="1" t="str">
        <f>IF('DATA ENTRY SHEET'!N38="","",('DATA ENTRY SHEET'!N38)+('DATA ENTRY SHEET'!O38/60)+('DATA ENTRY SHEET'!P38/3600))</f>
        <v/>
      </c>
      <c r="AQ28" s="1" t="str">
        <f>IF('DATA ENTRY SHEET'!Q38="","",('DATA ENTRY SHEET'!Q38)+('DATA ENTRY SHEET'!R38/60)+('DATA ENTRY SHEET'!S38/3600))</f>
        <v/>
      </c>
    </row>
    <row r="29" spans="1:43" x14ac:dyDescent="0.35">
      <c r="A29" s="1">
        <v>27</v>
      </c>
      <c r="B29" s="1">
        <f>(('DATA ENTRY SHEET'!B39)+('DATA ENTRY SHEET'!C39/60)+('DATA ENTRY SHEET'!D39/3600))</f>
        <v>0</v>
      </c>
      <c r="C29" s="1" t="str">
        <f>IF('DATA ENTRY SHEET'!E39="","",B29*2)</f>
        <v/>
      </c>
      <c r="D29" s="1" t="str">
        <f>IF('DATA ENTRY SHEET'!H39="","",B29*3)</f>
        <v/>
      </c>
      <c r="E29" s="1" t="str">
        <f>IF('DATA ENTRY SHEET'!K39="","",B29*4)</f>
        <v/>
      </c>
      <c r="F29" s="1" t="str">
        <f>IF('DATA ENTRY SHEET'!N39="","",B29*5)</f>
        <v/>
      </c>
      <c r="G29" s="1" t="str">
        <f>IF('DATA ENTRY SHEET'!Q39="","",B29*6)</f>
        <v/>
      </c>
      <c r="H29" s="1">
        <f t="shared" si="0"/>
        <v>0</v>
      </c>
      <c r="I29" s="1">
        <f t="shared" si="7"/>
        <v>0</v>
      </c>
      <c r="J29" s="1" t="str">
        <f>IF('DATA ENTRY SHEET'!E39="","",(('DATA ENTRY SHEET'!E39)+('DATA ENTRY SHEET'!F39/60)+('DATA ENTRY SHEET'!G39/3600))+I29)</f>
        <v/>
      </c>
      <c r="K29" s="1" t="str">
        <f>IF('DATA ENTRY SHEET'!H39="","",(('DATA ENTRY SHEET'!H39)+('DATA ENTRY SHEET'!I39/60)+('DATA ENTRY SHEET'!J39/3600))+I29)</f>
        <v/>
      </c>
      <c r="L29" s="1" t="str">
        <f>IF('DATA ENTRY SHEET'!K39="","",(('DATA ENTRY SHEET'!K39)+('DATA ENTRY SHEET'!L39/60)+('DATA ENTRY SHEET'!M39/3600))+I29)</f>
        <v/>
      </c>
      <c r="M29" s="1" t="str">
        <f>IF('DATA ENTRY SHEET'!N39="","",(('DATA ENTRY SHEET'!N39)+('DATA ENTRY SHEET'!O39/60)+('DATA ENTRY SHEET'!#REF!/3600))+I29)</f>
        <v/>
      </c>
      <c r="N29" s="1" t="str">
        <f>IF('DATA ENTRY SHEET'!Q39="","",(('DATA ENTRY SHEET'!Q39)+('DATA ENTRY SHEET'!R39/60)+('DATA ENTRY SHEET'!S39/3600))+I29)</f>
        <v/>
      </c>
      <c r="O29" s="1" t="str">
        <f t="shared" si="1"/>
        <v/>
      </c>
      <c r="P29" s="1" t="str">
        <f t="shared" si="2"/>
        <v/>
      </c>
      <c r="Q29" s="1" t="str">
        <f t="shared" si="3"/>
        <v/>
      </c>
      <c r="R29" s="1" t="str">
        <f t="shared" si="4"/>
        <v/>
      </c>
      <c r="S29" s="1" t="str">
        <f t="shared" si="5"/>
        <v/>
      </c>
      <c r="T29" s="1" t="str">
        <f t="shared" si="6"/>
        <v/>
      </c>
      <c r="U29" s="1">
        <f t="shared" si="8"/>
        <v>-360</v>
      </c>
      <c r="V29" s="1">
        <f t="shared" si="9"/>
        <v>-360</v>
      </c>
      <c r="W29" s="1" t="str">
        <f>IF('DATA ENTRY SHEET'!E39="","",(('DATA ENTRY SHEET'!E39)+('DATA ENTRY SHEET'!F39/60)+('DATA ENTRY SHEET'!G39/3600))+'ANGLE DETERMINATION'!V29)</f>
        <v/>
      </c>
      <c r="X29" s="1" t="str">
        <f>IF('DATA ENTRY SHEET'!H39="","",(('DATA ENTRY SHEET'!H39)+('DATA ENTRY SHEET'!I39/60)+('DATA ENTRY SHEET'!J39/3600))+'ANGLE DETERMINATION'!V29)</f>
        <v/>
      </c>
      <c r="Y29" s="1" t="str">
        <f>IF('DATA ENTRY SHEET'!K39="","",(('DATA ENTRY SHEET'!K39)+('DATA ENTRY SHEET'!L39/60)+('DATA ENTRY SHEET'!M39/3600))+'ANGLE DETERMINATION'!V29)</f>
        <v/>
      </c>
      <c r="Z29" s="1" t="str">
        <f>IF('DATA ENTRY SHEET'!N39="","",(('DATA ENTRY SHEET'!N39)+('DATA ENTRY SHEET'!O39/60)+('DATA ENTRY SHEET'!#REF!/3600))+'ANGLE DETERMINATION'!V29)</f>
        <v/>
      </c>
      <c r="AA29" s="1" t="str">
        <f>+IF('DATA ENTRY SHEET'!Q39="","",(('DATA ENTRY SHEET'!Q39)+('DATA ENTRY SHEET'!R39/60)+('DATA ENTRY SHEET'!S39/3600))+'ANGLE DETERMINATION'!V29)</f>
        <v/>
      </c>
      <c r="AB29" s="1" t="str">
        <f t="shared" si="10"/>
        <v/>
      </c>
      <c r="AC29" s="1" t="str">
        <f t="shared" si="11"/>
        <v/>
      </c>
      <c r="AD29" s="1" t="str">
        <f t="shared" si="12"/>
        <v/>
      </c>
      <c r="AE29" s="1" t="str">
        <f t="shared" si="13"/>
        <v/>
      </c>
      <c r="AF29" s="1" t="str">
        <f t="shared" si="14"/>
        <v/>
      </c>
      <c r="AG29" s="1" t="b">
        <f>IF('DATA ENTRY SHEET'!$U$5="RESET",SUM(AB29:AF29),IF('DATA ENTRY SHEET'!$U$5="ACC",SUM(AH29:AL29),IF('DATA ENTRY SHEET'!$U$5="AVE",SUM(AM29:AQ29),FALSE)))</f>
        <v>0</v>
      </c>
      <c r="AH29" s="1" t="str">
        <f>IF('DATA ENTRY SHEET'!E39="","",(SUM(('DATA ENTRY SHEET'!E39)+('DATA ENTRY SHEET'!F39/60)+('DATA ENTRY SHEET'!G39/3600)))/2)</f>
        <v/>
      </c>
      <c r="AI29" s="1" t="str">
        <f>IF('DATA ENTRY SHEET'!H39="","",(SUM(('DATA ENTRY SHEET'!H39)+('DATA ENTRY SHEET'!I39/60)+('DATA ENTRY SHEET'!J39/3600)))/3)</f>
        <v/>
      </c>
      <c r="AJ29" s="1" t="str">
        <f>IF('DATA ENTRY SHEET'!K39="","",(SUM(('DATA ENTRY SHEET'!K39)+('DATA ENTRY SHEET'!L39/60)+('DATA ENTRY SHEET'!M39/3600)))/4)</f>
        <v/>
      </c>
      <c r="AK29" s="1" t="str">
        <f>IF('DATA ENTRY SHEET'!N39="","",(SUM(('DATA ENTRY SHEET'!N39)+('DATA ENTRY SHEET'!O39/60)+('DATA ENTRY SHEET'!#REF!/3600)))/5)</f>
        <v/>
      </c>
      <c r="AL29" s="1" t="str">
        <f>IF('DATA ENTRY SHEET'!Q39="","",(SUM(('DATA ENTRY SHEET'!Q39)+('DATA ENTRY SHEET'!R39/60)+('DATA ENTRY SHEET'!S39/3600)))/6)</f>
        <v/>
      </c>
      <c r="AM29" s="1" t="str">
        <f>IF('DATA ENTRY SHEET'!E39="","",('DATA ENTRY SHEET'!E39)+('DATA ENTRY SHEET'!F39/60)+('DATA ENTRY SHEET'!G39/3600))</f>
        <v/>
      </c>
      <c r="AN29" s="1" t="str">
        <f>IF('DATA ENTRY SHEET'!H39="","",('DATA ENTRY SHEET'!H39)+('DATA ENTRY SHEET'!I39/60)+('DATA ENTRY SHEET'!J39/3600))</f>
        <v/>
      </c>
      <c r="AO29" s="1" t="str">
        <f>IF('DATA ENTRY SHEET'!K39="","",('DATA ENTRY SHEET'!K39)+('DATA ENTRY SHEET'!L39/60)+('DATA ENTRY SHEET'!M39/3600))</f>
        <v/>
      </c>
      <c r="AP29" s="1" t="str">
        <f>IF('DATA ENTRY SHEET'!N39="","",('DATA ENTRY SHEET'!N39)+('DATA ENTRY SHEET'!O39/60)+('DATA ENTRY SHEET'!P39/3600))</f>
        <v/>
      </c>
      <c r="AQ29" s="1" t="str">
        <f>IF('DATA ENTRY SHEET'!Q39="","",('DATA ENTRY SHEET'!Q39)+('DATA ENTRY SHEET'!R39/60)+('DATA ENTRY SHEET'!S39/3600))</f>
        <v/>
      </c>
    </row>
    <row r="30" spans="1:43" x14ac:dyDescent="0.35">
      <c r="A30" s="1">
        <v>28</v>
      </c>
      <c r="B30" s="1">
        <f>(('DATA ENTRY SHEET'!B40)+('DATA ENTRY SHEET'!C40/60)+('DATA ENTRY SHEET'!D40/3600))</f>
        <v>0</v>
      </c>
      <c r="C30" s="1" t="str">
        <f>IF('DATA ENTRY SHEET'!E40="","",B30*2)</f>
        <v/>
      </c>
      <c r="D30" s="1" t="str">
        <f>IF('DATA ENTRY SHEET'!H40="","",B30*3)</f>
        <v/>
      </c>
      <c r="E30" s="1" t="str">
        <f>IF('DATA ENTRY SHEET'!K40="","",B30*4)</f>
        <v/>
      </c>
      <c r="F30" s="1" t="str">
        <f>IF('DATA ENTRY SHEET'!N40="","",B30*5)</f>
        <v/>
      </c>
      <c r="G30" s="1" t="str">
        <f>IF('DATA ENTRY SHEET'!Q40="","",B30*6)</f>
        <v/>
      </c>
      <c r="H30" s="1">
        <f t="shared" si="0"/>
        <v>0</v>
      </c>
      <c r="I30" s="1">
        <f t="shared" si="7"/>
        <v>0</v>
      </c>
      <c r="J30" s="1" t="str">
        <f>IF('DATA ENTRY SHEET'!E40="","",(('DATA ENTRY SHEET'!E40)+('DATA ENTRY SHEET'!F40/60)+('DATA ENTRY SHEET'!G40/3600))+I30)</f>
        <v/>
      </c>
      <c r="K30" s="1" t="str">
        <f>IF('DATA ENTRY SHEET'!H40="","",(('DATA ENTRY SHEET'!H40)+('DATA ENTRY SHEET'!I40/60)+('DATA ENTRY SHEET'!J40/3600))+I30)</f>
        <v/>
      </c>
      <c r="L30" s="1" t="str">
        <f>IF('DATA ENTRY SHEET'!K40="","",(('DATA ENTRY SHEET'!K40)+('DATA ENTRY SHEET'!L40/60)+('DATA ENTRY SHEET'!M40/3600))+I30)</f>
        <v/>
      </c>
      <c r="M30" s="1" t="str">
        <f>IF('DATA ENTRY SHEET'!N40="","",(('DATA ENTRY SHEET'!N40)+('DATA ENTRY SHEET'!O40/60)+('DATA ENTRY SHEET'!P40/3600))+I30)</f>
        <v/>
      </c>
      <c r="N30" s="1" t="str">
        <f>IF('DATA ENTRY SHEET'!Q40="","",(('DATA ENTRY SHEET'!Q40)+('DATA ENTRY SHEET'!R40/60)+('DATA ENTRY SHEET'!S40/3600))+I30)</f>
        <v/>
      </c>
      <c r="O30" s="1" t="str">
        <f t="shared" si="1"/>
        <v/>
      </c>
      <c r="P30" s="1" t="str">
        <f t="shared" si="2"/>
        <v/>
      </c>
      <c r="Q30" s="1" t="str">
        <f t="shared" si="3"/>
        <v/>
      </c>
      <c r="R30" s="1" t="str">
        <f t="shared" si="4"/>
        <v/>
      </c>
      <c r="S30" s="1" t="str">
        <f t="shared" si="5"/>
        <v/>
      </c>
      <c r="T30" s="1" t="str">
        <f t="shared" si="6"/>
        <v/>
      </c>
      <c r="U30" s="1">
        <f t="shared" si="8"/>
        <v>-360</v>
      </c>
      <c r="V30" s="1">
        <f t="shared" si="9"/>
        <v>-360</v>
      </c>
      <c r="W30" s="1" t="str">
        <f>IF('DATA ENTRY SHEET'!E40="","",(('DATA ENTRY SHEET'!E40)+('DATA ENTRY SHEET'!F40/60)+('DATA ENTRY SHEET'!G40/3600))+'ANGLE DETERMINATION'!V30)</f>
        <v/>
      </c>
      <c r="X30" s="1" t="str">
        <f>IF('DATA ENTRY SHEET'!H40="","",(('DATA ENTRY SHEET'!H40)+('DATA ENTRY SHEET'!I40/60)+('DATA ENTRY SHEET'!J40/3600))+'ANGLE DETERMINATION'!V30)</f>
        <v/>
      </c>
      <c r="Y30" s="1" t="str">
        <f>IF('DATA ENTRY SHEET'!K40="","",(('DATA ENTRY SHEET'!K40)+('DATA ENTRY SHEET'!L40/60)+('DATA ENTRY SHEET'!M40/3600))+'ANGLE DETERMINATION'!V30)</f>
        <v/>
      </c>
      <c r="Z30" s="1" t="str">
        <f>IF('DATA ENTRY SHEET'!N40="","",(('DATA ENTRY SHEET'!N40)+('DATA ENTRY SHEET'!O40/60)+('DATA ENTRY SHEET'!P40/3600))+'ANGLE DETERMINATION'!V30)</f>
        <v/>
      </c>
      <c r="AA30" s="1" t="str">
        <f>+IF('DATA ENTRY SHEET'!Q40="","",(('DATA ENTRY SHEET'!Q40)+('DATA ENTRY SHEET'!R40/60)+('DATA ENTRY SHEET'!S40/3600))+'ANGLE DETERMINATION'!V30)</f>
        <v/>
      </c>
      <c r="AB30" s="1" t="str">
        <f t="shared" si="10"/>
        <v/>
      </c>
      <c r="AC30" s="1" t="str">
        <f t="shared" si="11"/>
        <v/>
      </c>
      <c r="AD30" s="1" t="str">
        <f t="shared" si="12"/>
        <v/>
      </c>
      <c r="AE30" s="1" t="str">
        <f t="shared" si="13"/>
        <v/>
      </c>
      <c r="AF30" s="1" t="str">
        <f t="shared" si="14"/>
        <v/>
      </c>
      <c r="AG30" s="1" t="b">
        <f>IF('DATA ENTRY SHEET'!$U$5="RESET",SUM(AB30:AF30),IF('DATA ENTRY SHEET'!$U$5="ACC",SUM(AH30:AL30),IF('DATA ENTRY SHEET'!$U$5="AVE",SUM(AM30:AQ30),FALSE)))</f>
        <v>0</v>
      </c>
      <c r="AH30" s="1" t="str">
        <f>IF('DATA ENTRY SHEET'!E40="","",(SUM(('DATA ENTRY SHEET'!E40)+('DATA ENTRY SHEET'!F40/60)+('DATA ENTRY SHEET'!G40/3600)))/2)</f>
        <v/>
      </c>
      <c r="AI30" s="1" t="str">
        <f>IF('DATA ENTRY SHEET'!H40="","",(SUM(('DATA ENTRY SHEET'!H40)+('DATA ENTRY SHEET'!I40/60)+('DATA ENTRY SHEET'!J40/3600)))/3)</f>
        <v/>
      </c>
      <c r="AJ30" s="1" t="str">
        <f>IF('DATA ENTRY SHEET'!K40="","",(SUM(('DATA ENTRY SHEET'!K40)+('DATA ENTRY SHEET'!L40/60)+('DATA ENTRY SHEET'!M40/3600)))/4)</f>
        <v/>
      </c>
      <c r="AK30" s="1" t="str">
        <f>IF('DATA ENTRY SHEET'!N40="","",(SUM(('DATA ENTRY SHEET'!N40)+('DATA ENTRY SHEET'!O40/60)+('DATA ENTRY SHEET'!P40/3600)))/5)</f>
        <v/>
      </c>
      <c r="AL30" s="1" t="str">
        <f>IF('DATA ENTRY SHEET'!Q40="","",(SUM(('DATA ENTRY SHEET'!Q40)+('DATA ENTRY SHEET'!R40/60)+('DATA ENTRY SHEET'!S40/3600)))/6)</f>
        <v/>
      </c>
      <c r="AM30" s="1" t="str">
        <f>IF('DATA ENTRY SHEET'!E40="","",('DATA ENTRY SHEET'!E40)+('DATA ENTRY SHEET'!F40/60)+('DATA ENTRY SHEET'!G40/3600))</f>
        <v/>
      </c>
      <c r="AN30" s="1" t="str">
        <f>IF('DATA ENTRY SHEET'!H40="","",('DATA ENTRY SHEET'!H40)+('DATA ENTRY SHEET'!I40/60)+('DATA ENTRY SHEET'!J40/3600))</f>
        <v/>
      </c>
      <c r="AO30" s="1" t="str">
        <f>IF('DATA ENTRY SHEET'!K40="","",('DATA ENTRY SHEET'!K40)+('DATA ENTRY SHEET'!L40/60)+('DATA ENTRY SHEET'!M40/3600))</f>
        <v/>
      </c>
      <c r="AP30" s="1" t="str">
        <f>IF('DATA ENTRY SHEET'!N40="","",('DATA ENTRY SHEET'!N40)+('DATA ENTRY SHEET'!O40/60)+('DATA ENTRY SHEET'!P40/3600))</f>
        <v/>
      </c>
      <c r="AQ30" s="1" t="str">
        <f>IF('DATA ENTRY SHEET'!Q40="","",('DATA ENTRY SHEET'!Q40)+('DATA ENTRY SHEET'!R40/60)+('DATA ENTRY SHEET'!S40/3600))</f>
        <v/>
      </c>
    </row>
    <row r="31" spans="1:43" x14ac:dyDescent="0.35">
      <c r="A31" s="1">
        <v>29</v>
      </c>
      <c r="B31" s="1">
        <f>(('DATA ENTRY SHEET'!B41)+('DATA ENTRY SHEET'!C41/60)+('DATA ENTRY SHEET'!D41/3600))</f>
        <v>0</v>
      </c>
      <c r="C31" s="1" t="str">
        <f>IF('DATA ENTRY SHEET'!E41="","",B31*2)</f>
        <v/>
      </c>
      <c r="D31" s="1" t="str">
        <f>IF('DATA ENTRY SHEET'!H41="","",B31*3)</f>
        <v/>
      </c>
      <c r="E31" s="1" t="str">
        <f>IF('DATA ENTRY SHEET'!K41="","",B31*4)</f>
        <v/>
      </c>
      <c r="F31" s="1" t="str">
        <f>IF('DATA ENTRY SHEET'!N41="","",B31*5)</f>
        <v/>
      </c>
      <c r="G31" s="1" t="str">
        <f>IF('DATA ENTRY SHEET'!Q41="","",B31*6)</f>
        <v/>
      </c>
      <c r="H31" s="1">
        <f t="shared" si="0"/>
        <v>0</v>
      </c>
      <c r="I31" s="1">
        <f t="shared" si="7"/>
        <v>0</v>
      </c>
      <c r="J31" s="1" t="str">
        <f>IF('DATA ENTRY SHEET'!E41="","",(('DATA ENTRY SHEET'!E41)+('DATA ENTRY SHEET'!F41/60)+('DATA ENTRY SHEET'!G41/3600))+I31)</f>
        <v/>
      </c>
      <c r="K31" s="1" t="str">
        <f>IF('DATA ENTRY SHEET'!H41="","",(('DATA ENTRY SHEET'!H41)+('DATA ENTRY SHEET'!I41/60)+('DATA ENTRY SHEET'!J41/3600))+I31)</f>
        <v/>
      </c>
      <c r="L31" s="1" t="str">
        <f>IF('DATA ENTRY SHEET'!K41="","",(('DATA ENTRY SHEET'!K41)+('DATA ENTRY SHEET'!L41/60)+('DATA ENTRY SHEET'!M41/3600))+I31)</f>
        <v/>
      </c>
      <c r="M31" s="1" t="str">
        <f>IF('DATA ENTRY SHEET'!N41="","",(('DATA ENTRY SHEET'!N41)+('DATA ENTRY SHEET'!O41/60)+('DATA ENTRY SHEET'!P41/3600))+I31)</f>
        <v/>
      </c>
      <c r="N31" s="1" t="str">
        <f>IF('DATA ENTRY SHEET'!Q41="","",(('DATA ENTRY SHEET'!Q41)+('DATA ENTRY SHEET'!R41/60)+('DATA ENTRY SHEET'!S41/3600))+I31)</f>
        <v/>
      </c>
      <c r="O31" s="1" t="str">
        <f t="shared" si="1"/>
        <v/>
      </c>
      <c r="P31" s="1" t="str">
        <f t="shared" si="2"/>
        <v/>
      </c>
      <c r="Q31" s="1" t="str">
        <f t="shared" si="3"/>
        <v/>
      </c>
      <c r="R31" s="1" t="str">
        <f t="shared" si="4"/>
        <v/>
      </c>
      <c r="S31" s="1" t="str">
        <f t="shared" si="5"/>
        <v/>
      </c>
      <c r="T31" s="1" t="str">
        <f t="shared" si="6"/>
        <v/>
      </c>
      <c r="U31" s="1">
        <f t="shared" si="8"/>
        <v>-360</v>
      </c>
      <c r="V31" s="1">
        <f t="shared" si="9"/>
        <v>-360</v>
      </c>
      <c r="W31" s="1" t="str">
        <f>IF('DATA ENTRY SHEET'!E41="","",(('DATA ENTRY SHEET'!E41)+('DATA ENTRY SHEET'!F41/60)+('DATA ENTRY SHEET'!G41/3600))+'ANGLE DETERMINATION'!V31)</f>
        <v/>
      </c>
      <c r="X31" s="1" t="str">
        <f>IF('DATA ENTRY SHEET'!H41="","",(('DATA ENTRY SHEET'!H41)+('DATA ENTRY SHEET'!I41/60)+('DATA ENTRY SHEET'!J41/3600))+'ANGLE DETERMINATION'!V31)</f>
        <v/>
      </c>
      <c r="Y31" s="1" t="str">
        <f>IF('DATA ENTRY SHEET'!K41="","",(('DATA ENTRY SHEET'!K41)+('DATA ENTRY SHEET'!L41/60)+('DATA ENTRY SHEET'!M41/3600))+'ANGLE DETERMINATION'!V31)</f>
        <v/>
      </c>
      <c r="Z31" s="1" t="str">
        <f>IF('DATA ENTRY SHEET'!N41="","",(('DATA ENTRY SHEET'!N41)+('DATA ENTRY SHEET'!O41/60)+('DATA ENTRY SHEET'!P41/3600))+'ANGLE DETERMINATION'!V31)</f>
        <v/>
      </c>
      <c r="AA31" s="1" t="str">
        <f>+IF('DATA ENTRY SHEET'!Q41="","",(('DATA ENTRY SHEET'!Q41)+('DATA ENTRY SHEET'!R41/60)+('DATA ENTRY SHEET'!S41/3600))+'ANGLE DETERMINATION'!V31)</f>
        <v/>
      </c>
      <c r="AB31" s="1" t="str">
        <f t="shared" si="10"/>
        <v/>
      </c>
      <c r="AC31" s="1" t="str">
        <f t="shared" si="11"/>
        <v/>
      </c>
      <c r="AD31" s="1" t="str">
        <f t="shared" si="12"/>
        <v/>
      </c>
      <c r="AE31" s="1" t="str">
        <f t="shared" si="13"/>
        <v/>
      </c>
      <c r="AF31" s="1" t="str">
        <f t="shared" si="14"/>
        <v/>
      </c>
      <c r="AG31" s="1" t="b">
        <f>IF('DATA ENTRY SHEET'!$U$5="RESET",SUM(AB31:AF31),IF('DATA ENTRY SHEET'!$U$5="ACC",SUM(AH31:AL31),IF('DATA ENTRY SHEET'!$U$5="AVE",SUM(AM31:AQ31),FALSE)))</f>
        <v>0</v>
      </c>
      <c r="AH31" s="1" t="str">
        <f>IF('DATA ENTRY SHEET'!E41="","",(SUM(('DATA ENTRY SHEET'!E41)+('DATA ENTRY SHEET'!F41/60)+('DATA ENTRY SHEET'!G41/3600)))/2)</f>
        <v/>
      </c>
      <c r="AI31" s="1" t="str">
        <f>IF('DATA ENTRY SHEET'!H41="","",(SUM(('DATA ENTRY SHEET'!H41)+('DATA ENTRY SHEET'!I41/60)+('DATA ENTRY SHEET'!J41/3600)))/3)</f>
        <v/>
      </c>
      <c r="AJ31" s="1" t="str">
        <f>IF('DATA ENTRY SHEET'!K41="","",(SUM(('DATA ENTRY SHEET'!K41)+('DATA ENTRY SHEET'!L41/60)+('DATA ENTRY SHEET'!M41/3600)))/4)</f>
        <v/>
      </c>
      <c r="AK31" s="1" t="str">
        <f>IF('DATA ENTRY SHEET'!N41="","",(SUM(('DATA ENTRY SHEET'!N41)+('DATA ENTRY SHEET'!O41/60)+('DATA ENTRY SHEET'!P41/3600)))/5)</f>
        <v/>
      </c>
      <c r="AL31" s="1" t="str">
        <f>IF('DATA ENTRY SHEET'!Q41="","",(SUM(('DATA ENTRY SHEET'!Q41)+('DATA ENTRY SHEET'!R41/60)+('DATA ENTRY SHEET'!S41/3600)))/6)</f>
        <v/>
      </c>
      <c r="AM31" s="1" t="str">
        <f>IF('DATA ENTRY SHEET'!E41="","",('DATA ENTRY SHEET'!E41)+('DATA ENTRY SHEET'!F41/60)+('DATA ENTRY SHEET'!G41/3600))</f>
        <v/>
      </c>
      <c r="AN31" s="1" t="str">
        <f>IF('DATA ENTRY SHEET'!H41="","",('DATA ENTRY SHEET'!H41)+('DATA ENTRY SHEET'!I41/60)+('DATA ENTRY SHEET'!J41/3600))</f>
        <v/>
      </c>
      <c r="AO31" s="1" t="str">
        <f>IF('DATA ENTRY SHEET'!K41="","",('DATA ENTRY SHEET'!K41)+('DATA ENTRY SHEET'!L41/60)+('DATA ENTRY SHEET'!M41/3600))</f>
        <v/>
      </c>
      <c r="AP31" s="1" t="str">
        <f>IF('DATA ENTRY SHEET'!N41="","",('DATA ENTRY SHEET'!N41)+('DATA ENTRY SHEET'!O41/60)+('DATA ENTRY SHEET'!P41/3600))</f>
        <v/>
      </c>
      <c r="AQ31" s="1" t="str">
        <f>IF('DATA ENTRY SHEET'!Q41="","",('DATA ENTRY SHEET'!Q41)+('DATA ENTRY SHEET'!R41/60)+('DATA ENTRY SHEET'!S41/3600))</f>
        <v/>
      </c>
    </row>
    <row r="32" spans="1:43" x14ac:dyDescent="0.35">
      <c r="A32" s="1">
        <v>30</v>
      </c>
      <c r="B32" s="1">
        <f>(('DATA ENTRY SHEET'!B42)+('DATA ENTRY SHEET'!C42/60)+('DATA ENTRY SHEET'!D42/3600))</f>
        <v>0</v>
      </c>
      <c r="C32" s="1" t="str">
        <f>IF('DATA ENTRY SHEET'!E42="","",B32*2)</f>
        <v/>
      </c>
      <c r="D32" s="1" t="str">
        <f>IF('DATA ENTRY SHEET'!H42="","",B32*3)</f>
        <v/>
      </c>
      <c r="E32" s="1" t="str">
        <f>IF('DATA ENTRY SHEET'!K42="","",B32*4)</f>
        <v/>
      </c>
      <c r="F32" s="1" t="str">
        <f>IF('DATA ENTRY SHEET'!N42="","",B32*5)</f>
        <v/>
      </c>
      <c r="G32" s="1" t="str">
        <f>IF('DATA ENTRY SHEET'!Q42="","",B32*6)</f>
        <v/>
      </c>
      <c r="H32" s="1">
        <f t="shared" si="0"/>
        <v>0</v>
      </c>
      <c r="I32" s="1">
        <f t="shared" si="7"/>
        <v>0</v>
      </c>
      <c r="J32" s="1" t="str">
        <f>IF('DATA ENTRY SHEET'!E42="","",(('DATA ENTRY SHEET'!E42)+('DATA ENTRY SHEET'!F42/60)+('DATA ENTRY SHEET'!G42/3600))+I32)</f>
        <v/>
      </c>
      <c r="K32" s="1" t="str">
        <f>IF('DATA ENTRY SHEET'!H42="","",(('DATA ENTRY SHEET'!H42)+('DATA ENTRY SHEET'!I42/60)+('DATA ENTRY SHEET'!J42/3600))+I32)</f>
        <v/>
      </c>
      <c r="L32" s="1" t="str">
        <f>IF('DATA ENTRY SHEET'!K42="","",(('DATA ENTRY SHEET'!K42)+('DATA ENTRY SHEET'!L42/60)+('DATA ENTRY SHEET'!M42/3600))+I32)</f>
        <v/>
      </c>
      <c r="M32" s="1" t="str">
        <f>IF('DATA ENTRY SHEET'!N42="","",(('DATA ENTRY SHEET'!N42)+('DATA ENTRY SHEET'!O42/60)+('DATA ENTRY SHEET'!P42/3600))+I32)</f>
        <v/>
      </c>
      <c r="N32" s="1" t="str">
        <f>IF('DATA ENTRY SHEET'!Q42="","",(('DATA ENTRY SHEET'!Q42)+('DATA ENTRY SHEET'!R42/60)+('DATA ENTRY SHEET'!S42/3600))+I32)</f>
        <v/>
      </c>
      <c r="O32" s="1" t="str">
        <f t="shared" si="1"/>
        <v/>
      </c>
      <c r="P32" s="1" t="str">
        <f t="shared" si="2"/>
        <v/>
      </c>
      <c r="Q32" s="1" t="str">
        <f t="shared" si="3"/>
        <v/>
      </c>
      <c r="R32" s="1" t="str">
        <f t="shared" si="4"/>
        <v/>
      </c>
      <c r="S32" s="1" t="str">
        <f t="shared" si="5"/>
        <v/>
      </c>
      <c r="T32" s="1" t="str">
        <f t="shared" si="6"/>
        <v/>
      </c>
      <c r="U32" s="1">
        <f t="shared" si="8"/>
        <v>-360</v>
      </c>
      <c r="V32" s="1">
        <f t="shared" si="9"/>
        <v>-360</v>
      </c>
      <c r="W32" s="1" t="str">
        <f>IF('DATA ENTRY SHEET'!E42="","",(('DATA ENTRY SHEET'!E42)+('DATA ENTRY SHEET'!F42/60)+('DATA ENTRY SHEET'!G42/3600))+'ANGLE DETERMINATION'!V32)</f>
        <v/>
      </c>
      <c r="X32" s="1" t="str">
        <f>IF('DATA ENTRY SHEET'!H42="","",(('DATA ENTRY SHEET'!H42)+('DATA ENTRY SHEET'!I42/60)+('DATA ENTRY SHEET'!J42/3600))+'ANGLE DETERMINATION'!V32)</f>
        <v/>
      </c>
      <c r="Y32" s="1" t="str">
        <f>IF('DATA ENTRY SHEET'!K42="","",(('DATA ENTRY SHEET'!K42)+('DATA ENTRY SHEET'!L42/60)+('DATA ENTRY SHEET'!M42/3600))+'ANGLE DETERMINATION'!V32)</f>
        <v/>
      </c>
      <c r="Z32" s="1" t="str">
        <f>IF('DATA ENTRY SHEET'!N42="","",(('DATA ENTRY SHEET'!N42)+('DATA ENTRY SHEET'!O42/60)+('DATA ENTRY SHEET'!P42/3600))+'ANGLE DETERMINATION'!V32)</f>
        <v/>
      </c>
      <c r="AA32" s="1" t="str">
        <f>+IF('DATA ENTRY SHEET'!Q42="","",(('DATA ENTRY SHEET'!Q42)+('DATA ENTRY SHEET'!R42/60)+('DATA ENTRY SHEET'!S42/3600))+'ANGLE DETERMINATION'!V32)</f>
        <v/>
      </c>
      <c r="AB32" s="1" t="str">
        <f t="shared" si="10"/>
        <v/>
      </c>
      <c r="AC32" s="1" t="str">
        <f t="shared" si="11"/>
        <v/>
      </c>
      <c r="AD32" s="1" t="str">
        <f t="shared" si="12"/>
        <v/>
      </c>
      <c r="AE32" s="1" t="str">
        <f t="shared" si="13"/>
        <v/>
      </c>
      <c r="AF32" s="1" t="str">
        <f t="shared" si="14"/>
        <v/>
      </c>
      <c r="AG32" s="1" t="b">
        <f>IF('DATA ENTRY SHEET'!$U$5="RESET",SUM(AB32:AF32),IF('DATA ENTRY SHEET'!$U$5="ACC",SUM(AH32:AL32),IF('DATA ENTRY SHEET'!$U$5="AVE",SUM(AM32:AQ32),FALSE)))</f>
        <v>0</v>
      </c>
      <c r="AH32" s="1" t="str">
        <f>IF('DATA ENTRY SHEET'!E42="","",(SUM(('DATA ENTRY SHEET'!E42)+('DATA ENTRY SHEET'!F42/60)+('DATA ENTRY SHEET'!G42/3600)))/2)</f>
        <v/>
      </c>
      <c r="AI32" s="1" t="str">
        <f>IF('DATA ENTRY SHEET'!H42="","",(SUM(('DATA ENTRY SHEET'!H42)+('DATA ENTRY SHEET'!I42/60)+('DATA ENTRY SHEET'!J42/3600)))/3)</f>
        <v/>
      </c>
      <c r="AJ32" s="1" t="str">
        <f>IF('DATA ENTRY SHEET'!K42="","",(SUM(('DATA ENTRY SHEET'!K42)+('DATA ENTRY SHEET'!L42/60)+('DATA ENTRY SHEET'!M42/3600)))/4)</f>
        <v/>
      </c>
      <c r="AK32" s="1" t="str">
        <f>IF('DATA ENTRY SHEET'!N42="","",(SUM(('DATA ENTRY SHEET'!N42)+('DATA ENTRY SHEET'!O42/60)+('DATA ENTRY SHEET'!P42/3600)))/5)</f>
        <v/>
      </c>
      <c r="AL32" s="1" t="str">
        <f>IF('DATA ENTRY SHEET'!Q42="","",(SUM(('DATA ENTRY SHEET'!Q42)+('DATA ENTRY SHEET'!R42/60)+('DATA ENTRY SHEET'!S42/3600)))/6)</f>
        <v/>
      </c>
      <c r="AM32" s="1" t="str">
        <f>IF('DATA ENTRY SHEET'!E42="","",('DATA ENTRY SHEET'!E42)+('DATA ENTRY SHEET'!F42/60)+('DATA ENTRY SHEET'!G42/3600))</f>
        <v/>
      </c>
      <c r="AN32" s="1" t="str">
        <f>IF('DATA ENTRY SHEET'!H42="","",('DATA ENTRY SHEET'!H42)+('DATA ENTRY SHEET'!I42/60)+('DATA ENTRY SHEET'!J42/3600))</f>
        <v/>
      </c>
      <c r="AO32" s="1" t="str">
        <f>IF('DATA ENTRY SHEET'!K42="","",('DATA ENTRY SHEET'!K42)+('DATA ENTRY SHEET'!L42/60)+('DATA ENTRY SHEET'!M42/3600))</f>
        <v/>
      </c>
      <c r="AP32" s="1" t="str">
        <f>IF('DATA ENTRY SHEET'!N42="","",('DATA ENTRY SHEET'!N42)+('DATA ENTRY SHEET'!O42/60)+('DATA ENTRY SHEET'!P42/3600))</f>
        <v/>
      </c>
      <c r="AQ32" s="1" t="str">
        <f>IF('DATA ENTRY SHEET'!Q42="","",('DATA ENTRY SHEET'!Q42)+('DATA ENTRY SHEET'!R42/60)+('DATA ENTRY SHEET'!S42/3600))</f>
        <v/>
      </c>
    </row>
    <row r="33" spans="1:43" x14ac:dyDescent="0.35">
      <c r="A33" s="1">
        <v>31</v>
      </c>
      <c r="B33" s="1">
        <f>(('DATA ENTRY SHEET'!B43)+('DATA ENTRY SHEET'!C43/60)+('DATA ENTRY SHEET'!D43/3600))</f>
        <v>0</v>
      </c>
      <c r="C33" s="1" t="str">
        <f>IF('DATA ENTRY SHEET'!E43="","",B33*2)</f>
        <v/>
      </c>
      <c r="D33" s="1" t="str">
        <f>IF('DATA ENTRY SHEET'!H43="","",B33*3)</f>
        <v/>
      </c>
      <c r="E33" s="1" t="str">
        <f>IF('DATA ENTRY SHEET'!K43="","",B33*4)</f>
        <v/>
      </c>
      <c r="F33" s="1" t="str">
        <f>IF('DATA ENTRY SHEET'!N43="","",B33*5)</f>
        <v/>
      </c>
      <c r="G33" s="1" t="str">
        <f>IF('DATA ENTRY SHEET'!Q43="","",B33*6)</f>
        <v/>
      </c>
      <c r="H33" s="1">
        <f t="shared" si="0"/>
        <v>0</v>
      </c>
      <c r="I33" s="1">
        <f t="shared" si="7"/>
        <v>0</v>
      </c>
      <c r="J33" s="1" t="str">
        <f>IF('DATA ENTRY SHEET'!E43="","",(('DATA ENTRY SHEET'!E43)+('DATA ENTRY SHEET'!F43/60)+('DATA ENTRY SHEET'!G43/3600))+I33)</f>
        <v/>
      </c>
      <c r="K33" s="1" t="str">
        <f>IF('DATA ENTRY SHEET'!H43="","",(('DATA ENTRY SHEET'!H43)+('DATA ENTRY SHEET'!I43/60)+('DATA ENTRY SHEET'!J43/3600))+I33)</f>
        <v/>
      </c>
      <c r="L33" s="1" t="str">
        <f>IF('DATA ENTRY SHEET'!K43="","",(('DATA ENTRY SHEET'!K43)+('DATA ENTRY SHEET'!L43/60)+('DATA ENTRY SHEET'!M43/3600))+I33)</f>
        <v/>
      </c>
      <c r="M33" s="1" t="str">
        <f>IF('DATA ENTRY SHEET'!N43="","",(('DATA ENTRY SHEET'!N43)+('DATA ENTRY SHEET'!O43/60)+('DATA ENTRY SHEET'!P43/3600))+I33)</f>
        <v/>
      </c>
      <c r="N33" s="1" t="str">
        <f>IF('DATA ENTRY SHEET'!Q43="","",(('DATA ENTRY SHEET'!Q43)+('DATA ENTRY SHEET'!R43/60)+('DATA ENTRY SHEET'!S43/3600))+I33)</f>
        <v/>
      </c>
      <c r="O33" s="1" t="str">
        <f t="shared" si="1"/>
        <v/>
      </c>
      <c r="P33" s="1" t="str">
        <f t="shared" si="2"/>
        <v/>
      </c>
      <c r="Q33" s="1" t="str">
        <f t="shared" si="3"/>
        <v/>
      </c>
      <c r="R33" s="1" t="str">
        <f t="shared" si="4"/>
        <v/>
      </c>
      <c r="S33" s="1" t="str">
        <f t="shared" si="5"/>
        <v/>
      </c>
      <c r="T33" s="1" t="str">
        <f t="shared" si="6"/>
        <v/>
      </c>
      <c r="U33" s="1">
        <f t="shared" si="8"/>
        <v>-360</v>
      </c>
      <c r="V33" s="1">
        <f t="shared" si="9"/>
        <v>-360</v>
      </c>
      <c r="W33" s="1" t="str">
        <f>IF('DATA ENTRY SHEET'!E43="","",(('DATA ENTRY SHEET'!E43)+('DATA ENTRY SHEET'!F43/60)+('DATA ENTRY SHEET'!G43/3600))+'ANGLE DETERMINATION'!V33)</f>
        <v/>
      </c>
      <c r="X33" s="1" t="str">
        <f>IF('DATA ENTRY SHEET'!H43="","",(('DATA ENTRY SHEET'!H43)+('DATA ENTRY SHEET'!I43/60)+('DATA ENTRY SHEET'!J43/3600))+'ANGLE DETERMINATION'!V33)</f>
        <v/>
      </c>
      <c r="Y33" s="1" t="str">
        <f>IF('DATA ENTRY SHEET'!K43="","",(('DATA ENTRY SHEET'!K43)+('DATA ENTRY SHEET'!L43/60)+('DATA ENTRY SHEET'!M43/3600))+'ANGLE DETERMINATION'!V33)</f>
        <v/>
      </c>
      <c r="Z33" s="1" t="str">
        <f>IF('DATA ENTRY SHEET'!N43="","",(('DATA ENTRY SHEET'!N43)+('DATA ENTRY SHEET'!O43/60)+('DATA ENTRY SHEET'!P43/3600))+'ANGLE DETERMINATION'!V33)</f>
        <v/>
      </c>
      <c r="AA33" s="1" t="str">
        <f>+IF('DATA ENTRY SHEET'!Q43="","",(('DATA ENTRY SHEET'!Q43)+('DATA ENTRY SHEET'!R43/60)+('DATA ENTRY SHEET'!S43/3600))+'ANGLE DETERMINATION'!V33)</f>
        <v/>
      </c>
      <c r="AB33" s="1" t="str">
        <f t="shared" si="10"/>
        <v/>
      </c>
      <c r="AC33" s="1" t="str">
        <f t="shared" si="11"/>
        <v/>
      </c>
      <c r="AD33" s="1" t="str">
        <f t="shared" si="12"/>
        <v/>
      </c>
      <c r="AE33" s="1" t="str">
        <f t="shared" si="13"/>
        <v/>
      </c>
      <c r="AF33" s="1" t="str">
        <f t="shared" si="14"/>
        <v/>
      </c>
      <c r="AG33" s="1" t="b">
        <f>IF('DATA ENTRY SHEET'!$U$5="RESET",SUM(AB33:AF33),IF('DATA ENTRY SHEET'!$U$5="ACC",SUM(AH33:AL33),IF('DATA ENTRY SHEET'!$U$5="AVE",SUM(AM33:AQ33),FALSE)))</f>
        <v>0</v>
      </c>
      <c r="AH33" s="1" t="str">
        <f>IF('DATA ENTRY SHEET'!E43="","",(SUM(('DATA ENTRY SHEET'!E43)+('DATA ENTRY SHEET'!F43/60)+('DATA ENTRY SHEET'!G43/3600)))/2)</f>
        <v/>
      </c>
      <c r="AI33" s="1" t="str">
        <f>IF('DATA ENTRY SHEET'!H43="","",(SUM(('DATA ENTRY SHEET'!H43)+('DATA ENTRY SHEET'!I43/60)+('DATA ENTRY SHEET'!J43/3600)))/3)</f>
        <v/>
      </c>
      <c r="AJ33" s="1" t="str">
        <f>IF('DATA ENTRY SHEET'!K43="","",(SUM(('DATA ENTRY SHEET'!K43)+('DATA ENTRY SHEET'!L43/60)+('DATA ENTRY SHEET'!M43/3600)))/4)</f>
        <v/>
      </c>
      <c r="AK33" s="1" t="str">
        <f>IF('DATA ENTRY SHEET'!N43="","",(SUM(('DATA ENTRY SHEET'!N43)+('DATA ENTRY SHEET'!O43/60)+('DATA ENTRY SHEET'!P43/3600)))/5)</f>
        <v/>
      </c>
      <c r="AL33" s="1" t="str">
        <f>IF('DATA ENTRY SHEET'!Q43="","",(SUM(('DATA ENTRY SHEET'!Q43)+('DATA ENTRY SHEET'!R43/60)+('DATA ENTRY SHEET'!S43/3600)))/6)</f>
        <v/>
      </c>
      <c r="AM33" s="1" t="str">
        <f>IF('DATA ENTRY SHEET'!E43="","",('DATA ENTRY SHEET'!E43)+('DATA ENTRY SHEET'!F43/60)+('DATA ENTRY SHEET'!G43/3600))</f>
        <v/>
      </c>
      <c r="AN33" s="1" t="str">
        <f>IF('DATA ENTRY SHEET'!H43="","",('DATA ENTRY SHEET'!H43)+('DATA ENTRY SHEET'!I43/60)+('DATA ENTRY SHEET'!J43/3600))</f>
        <v/>
      </c>
      <c r="AO33" s="1" t="str">
        <f>IF('DATA ENTRY SHEET'!K43="","",('DATA ENTRY SHEET'!K43)+('DATA ENTRY SHEET'!L43/60)+('DATA ENTRY SHEET'!M43/3600))</f>
        <v/>
      </c>
      <c r="AP33" s="1" t="str">
        <f>IF('DATA ENTRY SHEET'!N43="","",('DATA ENTRY SHEET'!N43)+('DATA ENTRY SHEET'!O43/60)+('DATA ENTRY SHEET'!P43/3600))</f>
        <v/>
      </c>
      <c r="AQ33" s="1" t="str">
        <f>IF('DATA ENTRY SHEET'!Q43="","",('DATA ENTRY SHEET'!Q43)+('DATA ENTRY SHEET'!R43/60)+('DATA ENTRY SHEET'!S43/3600))</f>
        <v/>
      </c>
    </row>
    <row r="34" spans="1:43" x14ac:dyDescent="0.35">
      <c r="A34" s="1">
        <v>32</v>
      </c>
      <c r="B34" s="1">
        <f>(('DATA ENTRY SHEET'!B44)+('DATA ENTRY SHEET'!C44/60)+('DATA ENTRY SHEET'!D44/3600))</f>
        <v>0</v>
      </c>
      <c r="C34" s="1" t="str">
        <f>IF('DATA ENTRY SHEET'!E44="","",B34*2)</f>
        <v/>
      </c>
      <c r="D34" s="1" t="str">
        <f>IF('DATA ENTRY SHEET'!H44="","",B34*3)</f>
        <v/>
      </c>
      <c r="E34" s="1" t="str">
        <f>IF('DATA ENTRY SHEET'!K44="","",B34*4)</f>
        <v/>
      </c>
      <c r="F34" s="1" t="str">
        <f>IF('DATA ENTRY SHEET'!N44="","",B34*5)</f>
        <v/>
      </c>
      <c r="G34" s="1" t="str">
        <f>IF('DATA ENTRY SHEET'!Q44="","",B34*6)</f>
        <v/>
      </c>
      <c r="H34" s="1">
        <f t="shared" si="0"/>
        <v>0</v>
      </c>
      <c r="I34" s="1">
        <f t="shared" si="7"/>
        <v>0</v>
      </c>
      <c r="J34" s="1" t="str">
        <f>IF('DATA ENTRY SHEET'!E44="","",(('DATA ENTRY SHEET'!E44)+('DATA ENTRY SHEET'!F44/60)+('DATA ENTRY SHEET'!G44/3600))+I34)</f>
        <v/>
      </c>
      <c r="K34" s="1" t="str">
        <f>IF('DATA ENTRY SHEET'!H44="","",(('DATA ENTRY SHEET'!H44)+('DATA ENTRY SHEET'!I44/60)+('DATA ENTRY SHEET'!J44/3600))+I34)</f>
        <v/>
      </c>
      <c r="L34" s="1" t="str">
        <f>IF('DATA ENTRY SHEET'!K44="","",(('DATA ENTRY SHEET'!K44)+('DATA ENTRY SHEET'!L44/60)+('DATA ENTRY SHEET'!M44/3600))+I34)</f>
        <v/>
      </c>
      <c r="M34" s="1" t="str">
        <f>IF('DATA ENTRY SHEET'!N44="","",(('DATA ENTRY SHEET'!N44)+('DATA ENTRY SHEET'!O44/60)+('DATA ENTRY SHEET'!P44/3600))+I34)</f>
        <v/>
      </c>
      <c r="N34" s="1" t="str">
        <f>IF('DATA ENTRY SHEET'!Q44="","",(('DATA ENTRY SHEET'!Q44)+('DATA ENTRY SHEET'!R44/60)+('DATA ENTRY SHEET'!S44/3600))+I34)</f>
        <v/>
      </c>
      <c r="O34" s="1" t="str">
        <f t="shared" si="1"/>
        <v/>
      </c>
      <c r="P34" s="1" t="str">
        <f t="shared" si="2"/>
        <v/>
      </c>
      <c r="Q34" s="1" t="str">
        <f t="shared" si="3"/>
        <v/>
      </c>
      <c r="R34" s="1" t="str">
        <f t="shared" si="4"/>
        <v/>
      </c>
      <c r="S34" s="1" t="str">
        <f t="shared" si="5"/>
        <v/>
      </c>
      <c r="T34" s="1" t="str">
        <f t="shared" si="6"/>
        <v/>
      </c>
      <c r="U34" s="1">
        <f t="shared" si="8"/>
        <v>-360</v>
      </c>
      <c r="V34" s="1">
        <f t="shared" si="9"/>
        <v>-360</v>
      </c>
      <c r="W34" s="1" t="str">
        <f>IF('DATA ENTRY SHEET'!E44="","",(('DATA ENTRY SHEET'!E44)+('DATA ENTRY SHEET'!F44/60)+('DATA ENTRY SHEET'!G44/3600))+'ANGLE DETERMINATION'!V34)</f>
        <v/>
      </c>
      <c r="X34" s="1" t="str">
        <f>IF('DATA ENTRY SHEET'!H44="","",(('DATA ENTRY SHEET'!H44)+('DATA ENTRY SHEET'!I44/60)+('DATA ENTRY SHEET'!J44/3600))+'ANGLE DETERMINATION'!V34)</f>
        <v/>
      </c>
      <c r="Y34" s="1" t="str">
        <f>IF('DATA ENTRY SHEET'!K44="","",(('DATA ENTRY SHEET'!K44)+('DATA ENTRY SHEET'!L44/60)+('DATA ENTRY SHEET'!M44/3600))+'ANGLE DETERMINATION'!V34)</f>
        <v/>
      </c>
      <c r="Z34" s="1" t="str">
        <f>IF('DATA ENTRY SHEET'!N44="","",(('DATA ENTRY SHEET'!N44)+('DATA ENTRY SHEET'!O44/60)+('DATA ENTRY SHEET'!P44/3600))+'ANGLE DETERMINATION'!V34)</f>
        <v/>
      </c>
      <c r="AA34" s="1" t="str">
        <f>+IF('DATA ENTRY SHEET'!Q44="","",(('DATA ENTRY SHEET'!Q44)+('DATA ENTRY SHEET'!R44/60)+('DATA ENTRY SHEET'!S44/3600))+'ANGLE DETERMINATION'!V34)</f>
        <v/>
      </c>
      <c r="AB34" s="1" t="str">
        <f t="shared" si="10"/>
        <v/>
      </c>
      <c r="AC34" s="1" t="str">
        <f t="shared" si="11"/>
        <v/>
      </c>
      <c r="AD34" s="1" t="str">
        <f t="shared" si="12"/>
        <v/>
      </c>
      <c r="AE34" s="1" t="str">
        <f t="shared" si="13"/>
        <v/>
      </c>
      <c r="AF34" s="1" t="str">
        <f t="shared" si="14"/>
        <v/>
      </c>
      <c r="AG34" s="1" t="b">
        <f>IF('DATA ENTRY SHEET'!$U$5="RESET",SUM(AB34:AF34),IF('DATA ENTRY SHEET'!$U$5="ACC",SUM(AH34:AL34),IF('DATA ENTRY SHEET'!$U$5="AVE",SUM(AM34:AQ34),FALSE)))</f>
        <v>0</v>
      </c>
      <c r="AH34" s="1" t="str">
        <f>IF('DATA ENTRY SHEET'!E44="","",(SUM(('DATA ENTRY SHEET'!E44)+('DATA ENTRY SHEET'!F44/60)+('DATA ENTRY SHEET'!G44/3600)))/2)</f>
        <v/>
      </c>
      <c r="AI34" s="1" t="str">
        <f>IF('DATA ENTRY SHEET'!H44="","",(SUM(('DATA ENTRY SHEET'!H44)+('DATA ENTRY SHEET'!I44/60)+('DATA ENTRY SHEET'!J44/3600)))/3)</f>
        <v/>
      </c>
      <c r="AJ34" s="1" t="str">
        <f>IF('DATA ENTRY SHEET'!K44="","",(SUM(('DATA ENTRY SHEET'!K44)+('DATA ENTRY SHEET'!L44/60)+('DATA ENTRY SHEET'!M44/3600)))/4)</f>
        <v/>
      </c>
      <c r="AK34" s="1" t="str">
        <f>IF('DATA ENTRY SHEET'!N44="","",(SUM(('DATA ENTRY SHEET'!N44)+('DATA ENTRY SHEET'!O44/60)+('DATA ENTRY SHEET'!P44/3600)))/5)</f>
        <v/>
      </c>
      <c r="AL34" s="1" t="str">
        <f>IF('DATA ENTRY SHEET'!Q44="","",(SUM(('DATA ENTRY SHEET'!Q44)+('DATA ENTRY SHEET'!R44/60)+('DATA ENTRY SHEET'!S44/3600)))/6)</f>
        <v/>
      </c>
      <c r="AM34" s="1" t="str">
        <f>IF('DATA ENTRY SHEET'!E44="","",('DATA ENTRY SHEET'!E44)+('DATA ENTRY SHEET'!F44/60)+('DATA ENTRY SHEET'!G44/3600))</f>
        <v/>
      </c>
      <c r="AN34" s="1" t="str">
        <f>IF('DATA ENTRY SHEET'!H44="","",('DATA ENTRY SHEET'!H44)+('DATA ENTRY SHEET'!I44/60)+('DATA ENTRY SHEET'!J44/3600))</f>
        <v/>
      </c>
      <c r="AO34" s="1" t="str">
        <f>IF('DATA ENTRY SHEET'!K44="","",('DATA ENTRY SHEET'!K44)+('DATA ENTRY SHEET'!L44/60)+('DATA ENTRY SHEET'!M44/3600))</f>
        <v/>
      </c>
      <c r="AP34" s="1" t="str">
        <f>IF('DATA ENTRY SHEET'!N44="","",('DATA ENTRY SHEET'!N44)+('DATA ENTRY SHEET'!O44/60)+('DATA ENTRY SHEET'!P44/3600))</f>
        <v/>
      </c>
      <c r="AQ34" s="1" t="str">
        <f>IF('DATA ENTRY SHEET'!Q44="","",('DATA ENTRY SHEET'!Q44)+('DATA ENTRY SHEET'!R44/60)+('DATA ENTRY SHEET'!S44/3600))</f>
        <v/>
      </c>
    </row>
    <row r="35" spans="1:43" x14ac:dyDescent="0.35">
      <c r="A35" s="1">
        <v>33</v>
      </c>
      <c r="B35" s="1">
        <f>(('DATA ENTRY SHEET'!B45)+('DATA ENTRY SHEET'!C45/60)+('DATA ENTRY SHEET'!D45/3600))</f>
        <v>0</v>
      </c>
      <c r="C35" s="1" t="str">
        <f>IF('DATA ENTRY SHEET'!E45="","",B35*2)</f>
        <v/>
      </c>
      <c r="D35" s="1" t="str">
        <f>IF('DATA ENTRY SHEET'!H45="","",B35*3)</f>
        <v/>
      </c>
      <c r="E35" s="1" t="str">
        <f>IF('DATA ENTRY SHEET'!K45="","",B35*4)</f>
        <v/>
      </c>
      <c r="F35" s="1" t="str">
        <f>IF('DATA ENTRY SHEET'!N45="","",B35*5)</f>
        <v/>
      </c>
      <c r="G35" s="1" t="str">
        <f>IF('DATA ENTRY SHEET'!Q45="","",B35*6)</f>
        <v/>
      </c>
      <c r="H35" s="1">
        <f t="shared" si="0"/>
        <v>0</v>
      </c>
      <c r="I35" s="1">
        <f t="shared" si="7"/>
        <v>0</v>
      </c>
      <c r="J35" s="1" t="str">
        <f>IF('DATA ENTRY SHEET'!E45="","",(('DATA ENTRY SHEET'!E45)+('DATA ENTRY SHEET'!F45/60)+('DATA ENTRY SHEET'!G45/3600))+I35)</f>
        <v/>
      </c>
      <c r="K35" s="1" t="str">
        <f>IF('DATA ENTRY SHEET'!H45="","",(('DATA ENTRY SHEET'!H45)+('DATA ENTRY SHEET'!I45/60)+('DATA ENTRY SHEET'!J45/3600))+I35)</f>
        <v/>
      </c>
      <c r="L35" s="1" t="str">
        <f>IF('DATA ENTRY SHEET'!K45="","",(('DATA ENTRY SHEET'!K45)+('DATA ENTRY SHEET'!L45/60)+('DATA ENTRY SHEET'!M45/3600))+I35)</f>
        <v/>
      </c>
      <c r="M35" s="1" t="str">
        <f>IF('DATA ENTRY SHEET'!N45="","",(('DATA ENTRY SHEET'!N45)+('DATA ENTRY SHEET'!O45/60)+('DATA ENTRY SHEET'!P45/3600))+I35)</f>
        <v/>
      </c>
      <c r="N35" s="1" t="str">
        <f>IF('DATA ENTRY SHEET'!Q45="","",(('DATA ENTRY SHEET'!Q45)+('DATA ENTRY SHEET'!R45/60)+('DATA ENTRY SHEET'!S45/3600))+I35)</f>
        <v/>
      </c>
      <c r="O35" s="1" t="str">
        <f t="shared" si="1"/>
        <v/>
      </c>
      <c r="P35" s="1" t="str">
        <f t="shared" si="2"/>
        <v/>
      </c>
      <c r="Q35" s="1" t="str">
        <f t="shared" si="3"/>
        <v/>
      </c>
      <c r="R35" s="1" t="str">
        <f t="shared" si="4"/>
        <v/>
      </c>
      <c r="S35" s="1" t="str">
        <f t="shared" si="5"/>
        <v/>
      </c>
      <c r="T35" s="1" t="str">
        <f t="shared" si="6"/>
        <v/>
      </c>
      <c r="U35" s="1">
        <f t="shared" si="8"/>
        <v>-360</v>
      </c>
      <c r="V35" s="1">
        <f t="shared" si="9"/>
        <v>-360</v>
      </c>
      <c r="W35" s="1" t="str">
        <f>IF('DATA ENTRY SHEET'!E45="","",(('DATA ENTRY SHEET'!E45)+('DATA ENTRY SHEET'!F45/60)+('DATA ENTRY SHEET'!G45/3600))+'ANGLE DETERMINATION'!V35)</f>
        <v/>
      </c>
      <c r="X35" s="1" t="str">
        <f>IF('DATA ENTRY SHEET'!H45="","",(('DATA ENTRY SHEET'!H45)+('DATA ENTRY SHEET'!I45/60)+('DATA ENTRY SHEET'!J45/3600))+'ANGLE DETERMINATION'!V35)</f>
        <v/>
      </c>
      <c r="Y35" s="1" t="str">
        <f>IF('DATA ENTRY SHEET'!K45="","",(('DATA ENTRY SHEET'!K45)+('DATA ENTRY SHEET'!L45/60)+('DATA ENTRY SHEET'!M45/3600))+'ANGLE DETERMINATION'!V35)</f>
        <v/>
      </c>
      <c r="Z35" s="1" t="str">
        <f>IF('DATA ENTRY SHEET'!N45="","",(('DATA ENTRY SHEET'!N45)+('DATA ENTRY SHEET'!O45/60)+('DATA ENTRY SHEET'!P45/3600))+'ANGLE DETERMINATION'!V35)</f>
        <v/>
      </c>
      <c r="AA35" s="1" t="str">
        <f>+IF('DATA ENTRY SHEET'!Q45="","",(('DATA ENTRY SHEET'!Q45)+('DATA ENTRY SHEET'!R45/60)+('DATA ENTRY SHEET'!S45/3600))+'ANGLE DETERMINATION'!V35)</f>
        <v/>
      </c>
      <c r="AB35" s="1" t="str">
        <f t="shared" si="10"/>
        <v/>
      </c>
      <c r="AC35" s="1" t="str">
        <f t="shared" si="11"/>
        <v/>
      </c>
      <c r="AD35" s="1" t="str">
        <f t="shared" si="12"/>
        <v/>
      </c>
      <c r="AE35" s="1" t="str">
        <f t="shared" si="13"/>
        <v/>
      </c>
      <c r="AF35" s="1" t="str">
        <f t="shared" si="14"/>
        <v/>
      </c>
      <c r="AG35" s="1" t="b">
        <f>IF('DATA ENTRY SHEET'!$U$5="RESET",SUM(AB35:AF35),IF('DATA ENTRY SHEET'!$U$5="ACC",SUM(AH35:AL35),IF('DATA ENTRY SHEET'!$U$5="AVE",SUM(AM35:AQ35),FALSE)))</f>
        <v>0</v>
      </c>
      <c r="AH35" s="1" t="str">
        <f>IF('DATA ENTRY SHEET'!E45="","",(SUM(('DATA ENTRY SHEET'!E45)+('DATA ENTRY SHEET'!F45/60)+('DATA ENTRY SHEET'!G45/3600)))/2)</f>
        <v/>
      </c>
      <c r="AI35" s="1" t="str">
        <f>IF('DATA ENTRY SHEET'!H45="","",(SUM(('DATA ENTRY SHEET'!H45)+('DATA ENTRY SHEET'!I45/60)+('DATA ENTRY SHEET'!J45/3600)))/3)</f>
        <v/>
      </c>
      <c r="AJ35" s="1" t="str">
        <f>IF('DATA ENTRY SHEET'!K45="","",(SUM(('DATA ENTRY SHEET'!K45)+('DATA ENTRY SHEET'!L45/60)+('DATA ENTRY SHEET'!M45/3600)))/4)</f>
        <v/>
      </c>
      <c r="AK35" s="1" t="str">
        <f>IF('DATA ENTRY SHEET'!N45="","",(SUM(('DATA ENTRY SHEET'!N45)+('DATA ENTRY SHEET'!O45/60)+('DATA ENTRY SHEET'!P45/3600)))/5)</f>
        <v/>
      </c>
      <c r="AL35" s="1" t="str">
        <f>IF('DATA ENTRY SHEET'!Q45="","",(SUM(('DATA ENTRY SHEET'!Q45)+('DATA ENTRY SHEET'!R45/60)+('DATA ENTRY SHEET'!S45/3600)))/6)</f>
        <v/>
      </c>
      <c r="AM35" s="1" t="str">
        <f>IF('DATA ENTRY SHEET'!E45="","",('DATA ENTRY SHEET'!E45)+('DATA ENTRY SHEET'!F45/60)+('DATA ENTRY SHEET'!G45/3600))</f>
        <v/>
      </c>
      <c r="AN35" s="1" t="str">
        <f>IF('DATA ENTRY SHEET'!H45="","",('DATA ENTRY SHEET'!H45)+('DATA ENTRY SHEET'!I45/60)+('DATA ENTRY SHEET'!J45/3600))</f>
        <v/>
      </c>
      <c r="AO35" s="1" t="str">
        <f>IF('DATA ENTRY SHEET'!K45="","",('DATA ENTRY SHEET'!K45)+('DATA ENTRY SHEET'!L45/60)+('DATA ENTRY SHEET'!M45/3600))</f>
        <v/>
      </c>
      <c r="AP35" s="1" t="str">
        <f>IF('DATA ENTRY SHEET'!N45="","",('DATA ENTRY SHEET'!N45)+('DATA ENTRY SHEET'!O45/60)+('DATA ENTRY SHEET'!P45/3600))</f>
        <v/>
      </c>
      <c r="AQ35" s="1" t="str">
        <f>IF('DATA ENTRY SHEET'!Q45="","",('DATA ENTRY SHEET'!Q45)+('DATA ENTRY SHEET'!R45/60)+('DATA ENTRY SHEET'!S45/3600))</f>
        <v/>
      </c>
    </row>
    <row r="36" spans="1:43" x14ac:dyDescent="0.35">
      <c r="A36" s="1">
        <v>34</v>
      </c>
      <c r="B36" s="1">
        <f>(('DATA ENTRY SHEET'!B46)+('DATA ENTRY SHEET'!C46/60)+('DATA ENTRY SHEET'!D46/3600))</f>
        <v>0</v>
      </c>
      <c r="C36" s="1" t="str">
        <f>IF('DATA ENTRY SHEET'!E46="","",B36*2)</f>
        <v/>
      </c>
      <c r="D36" s="1" t="str">
        <f>IF('DATA ENTRY SHEET'!H46="","",B36*3)</f>
        <v/>
      </c>
      <c r="E36" s="1" t="str">
        <f>IF('DATA ENTRY SHEET'!K46="","",B36*4)</f>
        <v/>
      </c>
      <c r="F36" s="1" t="str">
        <f>IF('DATA ENTRY SHEET'!N46="","",B36*5)</f>
        <v/>
      </c>
      <c r="G36" s="1" t="str">
        <f>IF('DATA ENTRY SHEET'!Q46="","",B36*6)</f>
        <v/>
      </c>
      <c r="H36" s="1">
        <f t="shared" si="0"/>
        <v>0</v>
      </c>
      <c r="I36" s="1">
        <f t="shared" si="7"/>
        <v>0</v>
      </c>
      <c r="J36" s="1" t="str">
        <f>IF('DATA ENTRY SHEET'!E46="","",(('DATA ENTRY SHEET'!E46)+('DATA ENTRY SHEET'!F46/60)+('DATA ENTRY SHEET'!G46/3600))+I36)</f>
        <v/>
      </c>
      <c r="K36" s="1" t="str">
        <f>IF('DATA ENTRY SHEET'!H46="","",(('DATA ENTRY SHEET'!H46)+('DATA ENTRY SHEET'!I46/60)+('DATA ENTRY SHEET'!J46/3600))+I36)</f>
        <v/>
      </c>
      <c r="L36" s="1" t="str">
        <f>IF('DATA ENTRY SHEET'!K46="","",(('DATA ENTRY SHEET'!K46)+('DATA ENTRY SHEET'!L46/60)+('DATA ENTRY SHEET'!M46/3600))+I36)</f>
        <v/>
      </c>
      <c r="M36" s="1" t="str">
        <f>IF('DATA ENTRY SHEET'!N46="","",(('DATA ENTRY SHEET'!N46)+('DATA ENTRY SHEET'!O46/60)+('DATA ENTRY SHEET'!P46/3600))+I36)</f>
        <v/>
      </c>
      <c r="N36" s="1" t="str">
        <f>IF('DATA ENTRY SHEET'!Q46="","",(('DATA ENTRY SHEET'!Q46)+('DATA ENTRY SHEET'!R46/60)+('DATA ENTRY SHEET'!S46/3600))+I36)</f>
        <v/>
      </c>
      <c r="O36" s="1" t="str">
        <f t="shared" si="1"/>
        <v/>
      </c>
      <c r="P36" s="1" t="str">
        <f t="shared" si="2"/>
        <v/>
      </c>
      <c r="Q36" s="1" t="str">
        <f t="shared" si="3"/>
        <v/>
      </c>
      <c r="R36" s="1" t="str">
        <f t="shared" si="4"/>
        <v/>
      </c>
      <c r="S36" s="1" t="str">
        <f t="shared" si="5"/>
        <v/>
      </c>
      <c r="T36" s="1" t="str">
        <f t="shared" si="6"/>
        <v/>
      </c>
      <c r="U36" s="1">
        <f t="shared" si="8"/>
        <v>-360</v>
      </c>
      <c r="V36" s="1">
        <f t="shared" si="9"/>
        <v>-360</v>
      </c>
      <c r="W36" s="1" t="str">
        <f>IF('DATA ENTRY SHEET'!E46="","",(('DATA ENTRY SHEET'!E46)+('DATA ENTRY SHEET'!F46/60)+('DATA ENTRY SHEET'!G46/3600))+'ANGLE DETERMINATION'!V36)</f>
        <v/>
      </c>
      <c r="X36" s="1" t="str">
        <f>IF('DATA ENTRY SHEET'!H46="","",(('DATA ENTRY SHEET'!H46)+('DATA ENTRY SHEET'!I46/60)+('DATA ENTRY SHEET'!J46/3600))+'ANGLE DETERMINATION'!V36)</f>
        <v/>
      </c>
      <c r="Y36" s="1" t="str">
        <f>IF('DATA ENTRY SHEET'!K46="","",(('DATA ENTRY SHEET'!K46)+('DATA ENTRY SHEET'!L46/60)+('DATA ENTRY SHEET'!M46/3600))+'ANGLE DETERMINATION'!V36)</f>
        <v/>
      </c>
      <c r="Z36" s="1" t="str">
        <f>IF('DATA ENTRY SHEET'!N46="","",(('DATA ENTRY SHEET'!N46)+('DATA ENTRY SHEET'!O46/60)+('DATA ENTRY SHEET'!P46/3600))+'ANGLE DETERMINATION'!V36)</f>
        <v/>
      </c>
      <c r="AA36" s="1" t="str">
        <f>+IF('DATA ENTRY SHEET'!Q46="","",(('DATA ENTRY SHEET'!Q46)+('DATA ENTRY SHEET'!R46/60)+('DATA ENTRY SHEET'!S46/3600))+'ANGLE DETERMINATION'!V36)</f>
        <v/>
      </c>
      <c r="AB36" s="1" t="str">
        <f t="shared" si="10"/>
        <v/>
      </c>
      <c r="AC36" s="1" t="str">
        <f t="shared" si="11"/>
        <v/>
      </c>
      <c r="AD36" s="1" t="str">
        <f t="shared" si="12"/>
        <v/>
      </c>
      <c r="AE36" s="1" t="str">
        <f t="shared" si="13"/>
        <v/>
      </c>
      <c r="AF36" s="1" t="str">
        <f t="shared" si="14"/>
        <v/>
      </c>
      <c r="AG36" s="1" t="b">
        <f>IF('DATA ENTRY SHEET'!$U$5="RESET",SUM(AB36:AF36),IF('DATA ENTRY SHEET'!$U$5="ACC",SUM(AH36:AL36),IF('DATA ENTRY SHEET'!$U$5="AVE",SUM(AM36:AQ36),FALSE)))</f>
        <v>0</v>
      </c>
      <c r="AH36" s="1" t="str">
        <f>IF('DATA ENTRY SHEET'!E46="","",(SUM(('DATA ENTRY SHEET'!E46)+('DATA ENTRY SHEET'!F46/60)+('DATA ENTRY SHEET'!G46/3600)))/2)</f>
        <v/>
      </c>
      <c r="AI36" s="1" t="str">
        <f>IF('DATA ENTRY SHEET'!H46="","",(SUM(('DATA ENTRY SHEET'!H46)+('DATA ENTRY SHEET'!I46/60)+('DATA ENTRY SHEET'!J46/3600)))/3)</f>
        <v/>
      </c>
      <c r="AJ36" s="1" t="str">
        <f>IF('DATA ENTRY SHEET'!K46="","",(SUM(('DATA ENTRY SHEET'!K46)+('DATA ENTRY SHEET'!L46/60)+('DATA ENTRY SHEET'!M46/3600)))/4)</f>
        <v/>
      </c>
      <c r="AK36" s="1" t="str">
        <f>IF('DATA ENTRY SHEET'!N46="","",(SUM(('DATA ENTRY SHEET'!N46)+('DATA ENTRY SHEET'!O46/60)+('DATA ENTRY SHEET'!P46/3600)))/5)</f>
        <v/>
      </c>
      <c r="AL36" s="1" t="str">
        <f>IF('DATA ENTRY SHEET'!Q46="","",(SUM(('DATA ENTRY SHEET'!Q46)+('DATA ENTRY SHEET'!R46/60)+('DATA ENTRY SHEET'!S46/3600)))/6)</f>
        <v/>
      </c>
      <c r="AM36" s="1" t="str">
        <f>IF('DATA ENTRY SHEET'!E46="","",('DATA ENTRY SHEET'!E46)+('DATA ENTRY SHEET'!F46/60)+('DATA ENTRY SHEET'!G46/3600))</f>
        <v/>
      </c>
      <c r="AN36" s="1" t="str">
        <f>IF('DATA ENTRY SHEET'!H46="","",('DATA ENTRY SHEET'!H46)+('DATA ENTRY SHEET'!I46/60)+('DATA ENTRY SHEET'!J46/3600))</f>
        <v/>
      </c>
      <c r="AO36" s="1" t="str">
        <f>IF('DATA ENTRY SHEET'!K46="","",('DATA ENTRY SHEET'!K46)+('DATA ENTRY SHEET'!L46/60)+('DATA ENTRY SHEET'!M46/3600))</f>
        <v/>
      </c>
      <c r="AP36" s="1" t="str">
        <f>IF('DATA ENTRY SHEET'!N46="","",('DATA ENTRY SHEET'!N46)+('DATA ENTRY SHEET'!O46/60)+('DATA ENTRY SHEET'!P46/3600))</f>
        <v/>
      </c>
      <c r="AQ36" s="1" t="str">
        <f>IF('DATA ENTRY SHEET'!Q46="","",('DATA ENTRY SHEET'!Q46)+('DATA ENTRY SHEET'!R46/60)+('DATA ENTRY SHEET'!S46/3600))</f>
        <v/>
      </c>
    </row>
    <row r="37" spans="1:43" x14ac:dyDescent="0.35">
      <c r="A37" s="1">
        <v>35</v>
      </c>
      <c r="B37" s="1">
        <f>(('DATA ENTRY SHEET'!B47)+('DATA ENTRY SHEET'!C47/60)+('DATA ENTRY SHEET'!D47/3600))</f>
        <v>0</v>
      </c>
      <c r="C37" s="1" t="str">
        <f>IF('DATA ENTRY SHEET'!E47="","",B37*2)</f>
        <v/>
      </c>
      <c r="D37" s="1" t="str">
        <f>IF('DATA ENTRY SHEET'!H47="","",B37*3)</f>
        <v/>
      </c>
      <c r="E37" s="1" t="str">
        <f>IF('DATA ENTRY SHEET'!K47="","",B37*4)</f>
        <v/>
      </c>
      <c r="F37" s="1" t="str">
        <f>IF('DATA ENTRY SHEET'!N47="","",B37*5)</f>
        <v/>
      </c>
      <c r="G37" s="1" t="str">
        <f>IF('DATA ENTRY SHEET'!Q47="","",B37*6)</f>
        <v/>
      </c>
      <c r="H37" s="1">
        <f t="shared" si="0"/>
        <v>0</v>
      </c>
      <c r="I37" s="1">
        <f t="shared" si="7"/>
        <v>0</v>
      </c>
      <c r="J37" s="1" t="str">
        <f>IF('DATA ENTRY SHEET'!E47="","",(('DATA ENTRY SHEET'!E47)+('DATA ENTRY SHEET'!F47/60)+('DATA ENTRY SHEET'!G47/3600))+I37)</f>
        <v/>
      </c>
      <c r="K37" s="1" t="str">
        <f>IF('DATA ENTRY SHEET'!H47="","",(('DATA ENTRY SHEET'!H47)+('DATA ENTRY SHEET'!I47/60)+('DATA ENTRY SHEET'!J47/3600))+I37)</f>
        <v/>
      </c>
      <c r="L37" s="1" t="str">
        <f>IF('DATA ENTRY SHEET'!K47="","",(('DATA ENTRY SHEET'!K47)+('DATA ENTRY SHEET'!L47/60)+('DATA ENTRY SHEET'!M47/3600))+I37)</f>
        <v/>
      </c>
      <c r="M37" s="1" t="str">
        <f>IF('DATA ENTRY SHEET'!N47="","",(('DATA ENTRY SHEET'!N47)+('DATA ENTRY SHEET'!O47/60)+('DATA ENTRY SHEET'!P47/3600))+I37)</f>
        <v/>
      </c>
      <c r="N37" s="1" t="str">
        <f>IF('DATA ENTRY SHEET'!Q47="","",(('DATA ENTRY SHEET'!Q47)+('DATA ENTRY SHEET'!R47/60)+('DATA ENTRY SHEET'!S47/3600))+I37)</f>
        <v/>
      </c>
      <c r="O37" s="1" t="str">
        <f t="shared" si="1"/>
        <v/>
      </c>
      <c r="P37" s="1" t="str">
        <f t="shared" si="2"/>
        <v/>
      </c>
      <c r="Q37" s="1" t="str">
        <f t="shared" si="3"/>
        <v/>
      </c>
      <c r="R37" s="1" t="str">
        <f t="shared" si="4"/>
        <v/>
      </c>
      <c r="S37" s="1" t="str">
        <f t="shared" si="5"/>
        <v/>
      </c>
      <c r="T37" s="1" t="str">
        <f t="shared" si="6"/>
        <v/>
      </c>
      <c r="U37" s="1">
        <f t="shared" si="8"/>
        <v>-360</v>
      </c>
      <c r="V37" s="1">
        <f t="shared" si="9"/>
        <v>-360</v>
      </c>
      <c r="W37" s="1" t="str">
        <f>IF('DATA ENTRY SHEET'!E47="","",(('DATA ENTRY SHEET'!E47)+('DATA ENTRY SHEET'!F47/60)+('DATA ENTRY SHEET'!G47/3600))+'ANGLE DETERMINATION'!V37)</f>
        <v/>
      </c>
      <c r="X37" s="1" t="str">
        <f>IF('DATA ENTRY SHEET'!H47="","",(('DATA ENTRY SHEET'!H47)+('DATA ENTRY SHEET'!I47/60)+('DATA ENTRY SHEET'!J47/3600))+'ANGLE DETERMINATION'!V37)</f>
        <v/>
      </c>
      <c r="Y37" s="1" t="str">
        <f>IF('DATA ENTRY SHEET'!K47="","",(('DATA ENTRY SHEET'!K47)+('DATA ENTRY SHEET'!L47/60)+('DATA ENTRY SHEET'!M47/3600))+'ANGLE DETERMINATION'!V37)</f>
        <v/>
      </c>
      <c r="Z37" s="1" t="str">
        <f>IF('DATA ENTRY SHEET'!N47="","",(('DATA ENTRY SHEET'!N47)+('DATA ENTRY SHEET'!O47/60)+('DATA ENTRY SHEET'!P47/3600))+'ANGLE DETERMINATION'!V37)</f>
        <v/>
      </c>
      <c r="AA37" s="1" t="str">
        <f>+IF('DATA ENTRY SHEET'!Q47="","",(('DATA ENTRY SHEET'!Q47)+('DATA ENTRY SHEET'!R47/60)+('DATA ENTRY SHEET'!S47/3600))+'ANGLE DETERMINATION'!V37)</f>
        <v/>
      </c>
      <c r="AB37" s="1" t="str">
        <f t="shared" si="10"/>
        <v/>
      </c>
      <c r="AC37" s="1" t="str">
        <f t="shared" si="11"/>
        <v/>
      </c>
      <c r="AD37" s="1" t="str">
        <f t="shared" si="12"/>
        <v/>
      </c>
      <c r="AE37" s="1" t="str">
        <f t="shared" si="13"/>
        <v/>
      </c>
      <c r="AF37" s="1" t="str">
        <f t="shared" si="14"/>
        <v/>
      </c>
      <c r="AG37" s="1" t="b">
        <f>IF('DATA ENTRY SHEET'!$U$5="RESET",SUM(AB37:AF37),IF('DATA ENTRY SHEET'!$U$5="ACC",SUM(AH37:AL37),IF('DATA ENTRY SHEET'!$U$5="AVE",SUM(AM37:AQ37),FALSE)))</f>
        <v>0</v>
      </c>
      <c r="AH37" s="1" t="str">
        <f>IF('DATA ENTRY SHEET'!E47="","",(SUM(('DATA ENTRY SHEET'!E47)+('DATA ENTRY SHEET'!F47/60)+('DATA ENTRY SHEET'!G47/3600)))/2)</f>
        <v/>
      </c>
      <c r="AI37" s="1" t="str">
        <f>IF('DATA ENTRY SHEET'!H47="","",(SUM(('DATA ENTRY SHEET'!H47)+('DATA ENTRY SHEET'!I47/60)+('DATA ENTRY SHEET'!J47/3600)))/3)</f>
        <v/>
      </c>
      <c r="AJ37" s="1" t="str">
        <f>IF('DATA ENTRY SHEET'!K47="","",(SUM(('DATA ENTRY SHEET'!K47)+('DATA ENTRY SHEET'!L47/60)+('DATA ENTRY SHEET'!M47/3600)))/4)</f>
        <v/>
      </c>
      <c r="AK37" s="1" t="str">
        <f>IF('DATA ENTRY SHEET'!N47="","",(SUM(('DATA ENTRY SHEET'!N47)+('DATA ENTRY SHEET'!O47/60)+('DATA ENTRY SHEET'!P47/3600)))/5)</f>
        <v/>
      </c>
      <c r="AL37" s="1" t="str">
        <f>IF('DATA ENTRY SHEET'!Q47="","",(SUM(('DATA ENTRY SHEET'!Q47)+('DATA ENTRY SHEET'!R47/60)+('DATA ENTRY SHEET'!S47/3600)))/6)</f>
        <v/>
      </c>
      <c r="AM37" s="1" t="str">
        <f>IF('DATA ENTRY SHEET'!E47="","",('DATA ENTRY SHEET'!E47)+('DATA ENTRY SHEET'!F47/60)+('DATA ENTRY SHEET'!G47/3600))</f>
        <v/>
      </c>
      <c r="AN37" s="1" t="str">
        <f>IF('DATA ENTRY SHEET'!H47="","",('DATA ENTRY SHEET'!H47)+('DATA ENTRY SHEET'!I47/60)+('DATA ENTRY SHEET'!J47/3600))</f>
        <v/>
      </c>
      <c r="AO37" s="1" t="str">
        <f>IF('DATA ENTRY SHEET'!K47="","",('DATA ENTRY SHEET'!K47)+('DATA ENTRY SHEET'!L47/60)+('DATA ENTRY SHEET'!M47/3600))</f>
        <v/>
      </c>
      <c r="AP37" s="1" t="str">
        <f>IF('DATA ENTRY SHEET'!N47="","",('DATA ENTRY SHEET'!N47)+('DATA ENTRY SHEET'!O47/60)+('DATA ENTRY SHEET'!P47/3600))</f>
        <v/>
      </c>
      <c r="AQ37" s="1" t="str">
        <f>IF('DATA ENTRY SHEET'!Q47="","",('DATA ENTRY SHEET'!Q47)+('DATA ENTRY SHEET'!R47/60)+('DATA ENTRY SHEET'!S47/3600))</f>
        <v/>
      </c>
    </row>
    <row r="38" spans="1:43" x14ac:dyDescent="0.35">
      <c r="A38" s="1">
        <v>36</v>
      </c>
      <c r="B38" s="1">
        <f>(('DATA ENTRY SHEET'!B48)+('DATA ENTRY SHEET'!C48/60)+('DATA ENTRY SHEET'!D48/3600))</f>
        <v>0</v>
      </c>
      <c r="C38" s="1" t="str">
        <f>IF('DATA ENTRY SHEET'!E48="","",B38*2)</f>
        <v/>
      </c>
      <c r="D38" s="1" t="str">
        <f>IF('DATA ENTRY SHEET'!H48="","",B38*3)</f>
        <v/>
      </c>
      <c r="E38" s="1" t="str">
        <f>IF('DATA ENTRY SHEET'!K48="","",B38*4)</f>
        <v/>
      </c>
      <c r="F38" s="1" t="str">
        <f>IF('DATA ENTRY SHEET'!N48="","",B38*5)</f>
        <v/>
      </c>
      <c r="G38" s="1" t="str">
        <f>IF('DATA ENTRY SHEET'!Q48="","",B38*6)</f>
        <v/>
      </c>
      <c r="H38" s="1">
        <f t="shared" si="0"/>
        <v>0</v>
      </c>
      <c r="I38" s="1">
        <f t="shared" si="7"/>
        <v>0</v>
      </c>
      <c r="J38" s="1" t="str">
        <f>IF('DATA ENTRY SHEET'!E48="","",(('DATA ENTRY SHEET'!E48)+('DATA ENTRY SHEET'!F48/60)+('DATA ENTRY SHEET'!G48/3600))+I38)</f>
        <v/>
      </c>
      <c r="K38" s="1" t="str">
        <f>IF('DATA ENTRY SHEET'!H48="","",(('DATA ENTRY SHEET'!H48)+('DATA ENTRY SHEET'!I48/60)+('DATA ENTRY SHEET'!J48/3600))+I38)</f>
        <v/>
      </c>
      <c r="L38" s="1" t="str">
        <f>IF('DATA ENTRY SHEET'!K48="","",(('DATA ENTRY SHEET'!K48)+('DATA ENTRY SHEET'!L48/60)+('DATA ENTRY SHEET'!M48/3600))+I38)</f>
        <v/>
      </c>
      <c r="M38" s="1" t="str">
        <f>IF('DATA ENTRY SHEET'!N48="","",(('DATA ENTRY SHEET'!N48)+('DATA ENTRY SHEET'!O48/60)+('DATA ENTRY SHEET'!P48/3600))+I38)</f>
        <v/>
      </c>
      <c r="N38" s="1" t="str">
        <f>IF('DATA ENTRY SHEET'!Q48="","",(('DATA ENTRY SHEET'!Q48)+('DATA ENTRY SHEET'!R48/60)+('DATA ENTRY SHEET'!S48/3600))+I38)</f>
        <v/>
      </c>
      <c r="O38" s="1" t="str">
        <f t="shared" si="1"/>
        <v/>
      </c>
      <c r="P38" s="1" t="str">
        <f t="shared" si="2"/>
        <v/>
      </c>
      <c r="Q38" s="1" t="str">
        <f t="shared" si="3"/>
        <v/>
      </c>
      <c r="R38" s="1" t="str">
        <f t="shared" si="4"/>
        <v/>
      </c>
      <c r="S38" s="1" t="str">
        <f t="shared" si="5"/>
        <v/>
      </c>
      <c r="T38" s="1" t="str">
        <f t="shared" si="6"/>
        <v/>
      </c>
      <c r="U38" s="1">
        <f t="shared" si="8"/>
        <v>-360</v>
      </c>
      <c r="V38" s="1">
        <f t="shared" si="9"/>
        <v>-360</v>
      </c>
      <c r="W38" s="1" t="str">
        <f>IF('DATA ENTRY SHEET'!E48="","",(('DATA ENTRY SHEET'!E48)+('DATA ENTRY SHEET'!F48/60)+('DATA ENTRY SHEET'!G48/3600))+'ANGLE DETERMINATION'!V38)</f>
        <v/>
      </c>
      <c r="X38" s="1" t="str">
        <f>IF('DATA ENTRY SHEET'!H48="","",(('DATA ENTRY SHEET'!H48)+('DATA ENTRY SHEET'!I48/60)+('DATA ENTRY SHEET'!J48/3600))+'ANGLE DETERMINATION'!V38)</f>
        <v/>
      </c>
      <c r="Y38" s="1" t="str">
        <f>IF('DATA ENTRY SHEET'!K48="","",(('DATA ENTRY SHEET'!K48)+('DATA ENTRY SHEET'!L48/60)+('DATA ENTRY SHEET'!M48/3600))+'ANGLE DETERMINATION'!V38)</f>
        <v/>
      </c>
      <c r="Z38" s="1" t="str">
        <f>IF('DATA ENTRY SHEET'!N48="","",(('DATA ENTRY SHEET'!N48)+('DATA ENTRY SHEET'!O48/60)+('DATA ENTRY SHEET'!P48/3600))+'ANGLE DETERMINATION'!V38)</f>
        <v/>
      </c>
      <c r="AA38" s="1" t="str">
        <f>+IF('DATA ENTRY SHEET'!Q48="","",(('DATA ENTRY SHEET'!Q48)+('DATA ENTRY SHEET'!R48/60)+('DATA ENTRY SHEET'!S48/3600))+'ANGLE DETERMINATION'!V38)</f>
        <v/>
      </c>
      <c r="AB38" s="1" t="str">
        <f t="shared" si="10"/>
        <v/>
      </c>
      <c r="AC38" s="1" t="str">
        <f t="shared" si="11"/>
        <v/>
      </c>
      <c r="AD38" s="1" t="str">
        <f t="shared" si="12"/>
        <v/>
      </c>
      <c r="AE38" s="1" t="str">
        <f t="shared" si="13"/>
        <v/>
      </c>
      <c r="AF38" s="1" t="str">
        <f t="shared" si="14"/>
        <v/>
      </c>
      <c r="AG38" s="1" t="b">
        <f>IF('DATA ENTRY SHEET'!$U$5="RESET",SUM(AB38:AF38),IF('DATA ENTRY SHEET'!$U$5="ACC",SUM(AH38:AL38),IF('DATA ENTRY SHEET'!$U$5="AVE",SUM(AM38:AQ38),FALSE)))</f>
        <v>0</v>
      </c>
      <c r="AH38" s="1" t="str">
        <f>IF('DATA ENTRY SHEET'!E48="","",(SUM(('DATA ENTRY SHEET'!E48)+('DATA ENTRY SHEET'!F48/60)+('DATA ENTRY SHEET'!G48/3600)))/2)</f>
        <v/>
      </c>
      <c r="AI38" s="1" t="str">
        <f>IF('DATA ENTRY SHEET'!H48="","",(SUM(('DATA ENTRY SHEET'!H48)+('DATA ENTRY SHEET'!I48/60)+('DATA ENTRY SHEET'!J48/3600)))/3)</f>
        <v/>
      </c>
      <c r="AJ38" s="1" t="str">
        <f>IF('DATA ENTRY SHEET'!K48="","",(SUM(('DATA ENTRY SHEET'!K48)+('DATA ENTRY SHEET'!L48/60)+('DATA ENTRY SHEET'!M48/3600)))/4)</f>
        <v/>
      </c>
      <c r="AK38" s="1" t="str">
        <f>IF('DATA ENTRY SHEET'!N48="","",(SUM(('DATA ENTRY SHEET'!N48)+('DATA ENTRY SHEET'!O48/60)+('DATA ENTRY SHEET'!P48/3600)))/5)</f>
        <v/>
      </c>
      <c r="AL38" s="1" t="str">
        <f>IF('DATA ENTRY SHEET'!Q48="","",(SUM(('DATA ENTRY SHEET'!Q48)+('DATA ENTRY SHEET'!R48/60)+('DATA ENTRY SHEET'!S48/3600)))/6)</f>
        <v/>
      </c>
      <c r="AM38" s="1" t="str">
        <f>IF('DATA ENTRY SHEET'!E48="","",('DATA ENTRY SHEET'!E48)+('DATA ENTRY SHEET'!F48/60)+('DATA ENTRY SHEET'!G48/3600))</f>
        <v/>
      </c>
      <c r="AN38" s="1" t="str">
        <f>IF('DATA ENTRY SHEET'!H48="","",('DATA ENTRY SHEET'!H48)+('DATA ENTRY SHEET'!I48/60)+('DATA ENTRY SHEET'!J48/3600))</f>
        <v/>
      </c>
      <c r="AO38" s="1" t="str">
        <f>IF('DATA ENTRY SHEET'!K48="","",('DATA ENTRY SHEET'!K48)+('DATA ENTRY SHEET'!L48/60)+('DATA ENTRY SHEET'!M48/3600))</f>
        <v/>
      </c>
      <c r="AP38" s="1" t="str">
        <f>IF('DATA ENTRY SHEET'!N48="","",('DATA ENTRY SHEET'!N48)+('DATA ENTRY SHEET'!O48/60)+('DATA ENTRY SHEET'!P48/3600))</f>
        <v/>
      </c>
      <c r="AQ38" s="1" t="str">
        <f>IF('DATA ENTRY SHEET'!Q48="","",('DATA ENTRY SHEET'!Q48)+('DATA ENTRY SHEET'!R48/60)+('DATA ENTRY SHEET'!S48/3600))</f>
        <v/>
      </c>
    </row>
    <row r="39" spans="1:43" x14ac:dyDescent="0.35">
      <c r="A39" s="1">
        <v>37</v>
      </c>
      <c r="B39" s="1">
        <f>(('DATA ENTRY SHEET'!B49)+('DATA ENTRY SHEET'!C49/60)+('DATA ENTRY SHEET'!D49/3600))</f>
        <v>0</v>
      </c>
      <c r="C39" s="1" t="str">
        <f>IF('DATA ENTRY SHEET'!E49="","",B39*2)</f>
        <v/>
      </c>
      <c r="D39" s="1" t="str">
        <f>IF('DATA ENTRY SHEET'!H49="","",B39*3)</f>
        <v/>
      </c>
      <c r="E39" s="1" t="str">
        <f>IF('DATA ENTRY SHEET'!K49="","",B39*4)</f>
        <v/>
      </c>
      <c r="F39" s="1" t="str">
        <f>IF('DATA ENTRY SHEET'!N49="","",B39*5)</f>
        <v/>
      </c>
      <c r="G39" s="1" t="str">
        <f>IF('DATA ENTRY SHEET'!Q49="","",B39*6)</f>
        <v/>
      </c>
      <c r="H39" s="1">
        <f t="shared" si="0"/>
        <v>0</v>
      </c>
      <c r="I39" s="1">
        <f t="shared" si="7"/>
        <v>0</v>
      </c>
      <c r="J39" s="1" t="str">
        <f>IF('DATA ENTRY SHEET'!E49="","",(('DATA ENTRY SHEET'!E49)+('DATA ENTRY SHEET'!F49/60)+('DATA ENTRY SHEET'!G49/3600))+I39)</f>
        <v/>
      </c>
      <c r="K39" s="1" t="str">
        <f>IF('DATA ENTRY SHEET'!H49="","",(('DATA ENTRY SHEET'!H49)+('DATA ENTRY SHEET'!I49/60)+('DATA ENTRY SHEET'!J49/3600))+I39)</f>
        <v/>
      </c>
      <c r="L39" s="1" t="str">
        <f>IF('DATA ENTRY SHEET'!K49="","",(('DATA ENTRY SHEET'!K49)+('DATA ENTRY SHEET'!L49/60)+('DATA ENTRY SHEET'!M49/3600))+I39)</f>
        <v/>
      </c>
      <c r="M39" s="1" t="str">
        <f>IF('DATA ENTRY SHEET'!N49="","",(('DATA ENTRY SHEET'!N49)+('DATA ENTRY SHEET'!O49/60)+('DATA ENTRY SHEET'!P49/3600))+I39)</f>
        <v/>
      </c>
      <c r="N39" s="1" t="str">
        <f>IF('DATA ENTRY SHEET'!Q49="","",(('DATA ENTRY SHEET'!Q49)+('DATA ENTRY SHEET'!R49/60)+('DATA ENTRY SHEET'!S49/3600))+I39)</f>
        <v/>
      </c>
      <c r="O39" s="1" t="str">
        <f t="shared" si="1"/>
        <v/>
      </c>
      <c r="P39" s="1" t="str">
        <f t="shared" si="2"/>
        <v/>
      </c>
      <c r="Q39" s="1" t="str">
        <f t="shared" si="3"/>
        <v/>
      </c>
      <c r="R39" s="1" t="str">
        <f t="shared" si="4"/>
        <v/>
      </c>
      <c r="S39" s="1" t="str">
        <f t="shared" si="5"/>
        <v/>
      </c>
      <c r="T39" s="1" t="str">
        <f t="shared" si="6"/>
        <v/>
      </c>
      <c r="U39" s="1">
        <f t="shared" si="8"/>
        <v>-360</v>
      </c>
      <c r="V39" s="1">
        <f t="shared" si="9"/>
        <v>-360</v>
      </c>
      <c r="W39" s="1" t="str">
        <f>IF('DATA ENTRY SHEET'!E49="","",(('DATA ENTRY SHEET'!E49)+('DATA ENTRY SHEET'!F49/60)+('DATA ENTRY SHEET'!G49/3600))+'ANGLE DETERMINATION'!V39)</f>
        <v/>
      </c>
      <c r="X39" s="1" t="str">
        <f>IF('DATA ENTRY SHEET'!H49="","",(('DATA ENTRY SHEET'!H49)+('DATA ENTRY SHEET'!I49/60)+('DATA ENTRY SHEET'!J49/3600))+'ANGLE DETERMINATION'!V39)</f>
        <v/>
      </c>
      <c r="Y39" s="1" t="str">
        <f>IF('DATA ENTRY SHEET'!K49="","",(('DATA ENTRY SHEET'!K49)+('DATA ENTRY SHEET'!L49/60)+('DATA ENTRY SHEET'!M49/3600))+'ANGLE DETERMINATION'!V39)</f>
        <v/>
      </c>
      <c r="Z39" s="1" t="str">
        <f>IF('DATA ENTRY SHEET'!N49="","",(('DATA ENTRY SHEET'!N49)+('DATA ENTRY SHEET'!O49/60)+('DATA ENTRY SHEET'!P49/3600))+'ANGLE DETERMINATION'!V39)</f>
        <v/>
      </c>
      <c r="AA39" s="1" t="str">
        <f>+IF('DATA ENTRY SHEET'!Q49="","",(('DATA ENTRY SHEET'!Q49)+('DATA ENTRY SHEET'!R49/60)+('DATA ENTRY SHEET'!S49/3600))+'ANGLE DETERMINATION'!V39)</f>
        <v/>
      </c>
      <c r="AB39" s="1" t="str">
        <f t="shared" si="10"/>
        <v/>
      </c>
      <c r="AC39" s="1" t="str">
        <f t="shared" si="11"/>
        <v/>
      </c>
      <c r="AD39" s="1" t="str">
        <f t="shared" si="12"/>
        <v/>
      </c>
      <c r="AE39" s="1" t="str">
        <f t="shared" si="13"/>
        <v/>
      </c>
      <c r="AF39" s="1" t="str">
        <f t="shared" si="14"/>
        <v/>
      </c>
      <c r="AG39" s="1" t="b">
        <f>IF('DATA ENTRY SHEET'!$U$5="RESET",SUM(AB39:AF39),IF('DATA ENTRY SHEET'!$U$5="ACC",SUM(AH39:AL39),IF('DATA ENTRY SHEET'!$U$5="AVE",SUM(AM39:AQ39),FALSE)))</f>
        <v>0</v>
      </c>
      <c r="AH39" s="1" t="str">
        <f>IF('DATA ENTRY SHEET'!E49="","",(SUM(('DATA ENTRY SHEET'!E49)+('DATA ENTRY SHEET'!F49/60)+('DATA ENTRY SHEET'!G49/3600)))/2)</f>
        <v/>
      </c>
      <c r="AI39" s="1" t="str">
        <f>IF('DATA ENTRY SHEET'!H49="","",(SUM(('DATA ENTRY SHEET'!H49)+('DATA ENTRY SHEET'!I49/60)+('DATA ENTRY SHEET'!J49/3600)))/3)</f>
        <v/>
      </c>
      <c r="AJ39" s="1" t="str">
        <f>IF('DATA ENTRY SHEET'!K49="","",(SUM(('DATA ENTRY SHEET'!K49)+('DATA ENTRY SHEET'!L49/60)+('DATA ENTRY SHEET'!M49/3600)))/4)</f>
        <v/>
      </c>
      <c r="AK39" s="1" t="str">
        <f>IF('DATA ENTRY SHEET'!N49="","",(SUM(('DATA ENTRY SHEET'!N49)+('DATA ENTRY SHEET'!O49/60)+('DATA ENTRY SHEET'!P49/3600)))/5)</f>
        <v/>
      </c>
      <c r="AL39" s="1" t="str">
        <f>IF('DATA ENTRY SHEET'!Q49="","",(SUM(('DATA ENTRY SHEET'!Q49)+('DATA ENTRY SHEET'!R49/60)+('DATA ENTRY SHEET'!S49/3600)))/6)</f>
        <v/>
      </c>
      <c r="AM39" s="1" t="str">
        <f>IF('DATA ENTRY SHEET'!E49="","",('DATA ENTRY SHEET'!E49)+('DATA ENTRY SHEET'!F49/60)+('DATA ENTRY SHEET'!G49/3600))</f>
        <v/>
      </c>
      <c r="AN39" s="1" t="str">
        <f>IF('DATA ENTRY SHEET'!H49="","",('DATA ENTRY SHEET'!H49)+('DATA ENTRY SHEET'!I49/60)+('DATA ENTRY SHEET'!J49/3600))</f>
        <v/>
      </c>
      <c r="AO39" s="1" t="str">
        <f>IF('DATA ENTRY SHEET'!K49="","",('DATA ENTRY SHEET'!K49)+('DATA ENTRY SHEET'!L49/60)+('DATA ENTRY SHEET'!M49/3600))</f>
        <v/>
      </c>
      <c r="AP39" s="1" t="str">
        <f>IF('DATA ENTRY SHEET'!N49="","",('DATA ENTRY SHEET'!N49)+('DATA ENTRY SHEET'!O49/60)+('DATA ENTRY SHEET'!P49/3600))</f>
        <v/>
      </c>
      <c r="AQ39" s="1" t="str">
        <f>IF('DATA ENTRY SHEET'!Q49="","",('DATA ENTRY SHEET'!Q49)+('DATA ENTRY SHEET'!R49/60)+('DATA ENTRY SHEET'!S49/3600))</f>
        <v/>
      </c>
    </row>
    <row r="40" spans="1:43" x14ac:dyDescent="0.35">
      <c r="A40" s="1">
        <v>38</v>
      </c>
      <c r="B40" s="1">
        <f>(('DATA ENTRY SHEET'!B50)+('DATA ENTRY SHEET'!C50/60)+('DATA ENTRY SHEET'!D50/3600))</f>
        <v>0</v>
      </c>
      <c r="C40" s="1" t="str">
        <f>IF('DATA ENTRY SHEET'!E50="","",B40*2)</f>
        <v/>
      </c>
      <c r="D40" s="1" t="str">
        <f>IF('DATA ENTRY SHEET'!H50="","",B40*3)</f>
        <v/>
      </c>
      <c r="E40" s="1" t="str">
        <f>IF('DATA ENTRY SHEET'!K50="","",B40*4)</f>
        <v/>
      </c>
      <c r="F40" s="1" t="str">
        <f>IF('DATA ENTRY SHEET'!N50="","",B40*5)</f>
        <v/>
      </c>
      <c r="G40" s="1" t="str">
        <f>IF('DATA ENTRY SHEET'!Q50="","",B40*6)</f>
        <v/>
      </c>
      <c r="H40" s="1">
        <f t="shared" si="0"/>
        <v>0</v>
      </c>
      <c r="I40" s="1">
        <f t="shared" si="7"/>
        <v>0</v>
      </c>
      <c r="J40" s="1" t="str">
        <f>IF('DATA ENTRY SHEET'!E50="","",(('DATA ENTRY SHEET'!E50)+('DATA ENTRY SHEET'!F50/60)+('DATA ENTRY SHEET'!G50/3600))+I40)</f>
        <v/>
      </c>
      <c r="K40" s="1" t="str">
        <f>IF('DATA ENTRY SHEET'!H50="","",(('DATA ENTRY SHEET'!H50)+('DATA ENTRY SHEET'!I50/60)+('DATA ENTRY SHEET'!J50/3600))+I40)</f>
        <v/>
      </c>
      <c r="L40" s="1" t="str">
        <f>IF('DATA ENTRY SHEET'!K50="","",(('DATA ENTRY SHEET'!K50)+('DATA ENTRY SHEET'!L50/60)+('DATA ENTRY SHEET'!M50/3600))+I40)</f>
        <v/>
      </c>
      <c r="M40" s="1" t="str">
        <f>IF('DATA ENTRY SHEET'!N50="","",(('DATA ENTRY SHEET'!N50)+('DATA ENTRY SHEET'!O50/60)+('DATA ENTRY SHEET'!P50/3600))+I40)</f>
        <v/>
      </c>
      <c r="N40" s="1" t="str">
        <f>IF('DATA ENTRY SHEET'!Q50="","",(('DATA ENTRY SHEET'!Q50)+('DATA ENTRY SHEET'!R50/60)+('DATA ENTRY SHEET'!S50/3600))+I40)</f>
        <v/>
      </c>
      <c r="O40" s="1" t="str">
        <f t="shared" si="1"/>
        <v/>
      </c>
      <c r="P40" s="1" t="str">
        <f t="shared" si="2"/>
        <v/>
      </c>
      <c r="Q40" s="1" t="str">
        <f t="shared" si="3"/>
        <v/>
      </c>
      <c r="R40" s="1" t="str">
        <f t="shared" si="4"/>
        <v/>
      </c>
      <c r="S40" s="1" t="str">
        <f t="shared" si="5"/>
        <v/>
      </c>
      <c r="T40" s="1" t="str">
        <f t="shared" si="6"/>
        <v/>
      </c>
      <c r="U40" s="1">
        <f t="shared" si="8"/>
        <v>-360</v>
      </c>
      <c r="V40" s="1">
        <f t="shared" si="9"/>
        <v>-360</v>
      </c>
      <c r="W40" s="1" t="str">
        <f>IF('DATA ENTRY SHEET'!E50="","",(('DATA ENTRY SHEET'!E50)+('DATA ENTRY SHEET'!F50/60)+('DATA ENTRY SHEET'!G50/3600))+'ANGLE DETERMINATION'!V40)</f>
        <v/>
      </c>
      <c r="X40" s="1" t="str">
        <f>IF('DATA ENTRY SHEET'!H50="","",(('DATA ENTRY SHEET'!H50)+('DATA ENTRY SHEET'!I50/60)+('DATA ENTRY SHEET'!J50/3600))+'ANGLE DETERMINATION'!V40)</f>
        <v/>
      </c>
      <c r="Y40" s="1" t="str">
        <f>IF('DATA ENTRY SHEET'!K50="","",(('DATA ENTRY SHEET'!K50)+('DATA ENTRY SHEET'!L50/60)+('DATA ENTRY SHEET'!M50/3600))+'ANGLE DETERMINATION'!V40)</f>
        <v/>
      </c>
      <c r="Z40" s="1" t="str">
        <f>IF('DATA ENTRY SHEET'!N50="","",(('DATA ENTRY SHEET'!N50)+('DATA ENTRY SHEET'!O50/60)+('DATA ENTRY SHEET'!P50/3600))+'ANGLE DETERMINATION'!V40)</f>
        <v/>
      </c>
      <c r="AA40" s="1" t="str">
        <f>+IF('DATA ENTRY SHEET'!Q50="","",(('DATA ENTRY SHEET'!Q50)+('DATA ENTRY SHEET'!R50/60)+('DATA ENTRY SHEET'!S50/3600))+'ANGLE DETERMINATION'!V40)</f>
        <v/>
      </c>
      <c r="AB40" s="1" t="str">
        <f t="shared" si="10"/>
        <v/>
      </c>
      <c r="AC40" s="1" t="str">
        <f t="shared" si="11"/>
        <v/>
      </c>
      <c r="AD40" s="1" t="str">
        <f t="shared" si="12"/>
        <v/>
      </c>
      <c r="AE40" s="1" t="str">
        <f t="shared" si="13"/>
        <v/>
      </c>
      <c r="AF40" s="1" t="str">
        <f t="shared" si="14"/>
        <v/>
      </c>
      <c r="AG40" s="1" t="b">
        <f>IF('DATA ENTRY SHEET'!$U$5="RESET",SUM(AB40:AF40),IF('DATA ENTRY SHEET'!$U$5="ACC",SUM(AH40:AL40),IF('DATA ENTRY SHEET'!$U$5="AVE",SUM(AM40:AQ40),FALSE)))</f>
        <v>0</v>
      </c>
      <c r="AH40" s="1" t="str">
        <f>IF('DATA ENTRY SHEET'!E50="","",(SUM(('DATA ENTRY SHEET'!E50)+('DATA ENTRY SHEET'!F50/60)+('DATA ENTRY SHEET'!G50/3600)))/2)</f>
        <v/>
      </c>
      <c r="AI40" s="1" t="str">
        <f>IF('DATA ENTRY SHEET'!H50="","",(SUM(('DATA ENTRY SHEET'!H50)+('DATA ENTRY SHEET'!I50/60)+('DATA ENTRY SHEET'!J50/3600)))/3)</f>
        <v/>
      </c>
      <c r="AJ40" s="1" t="str">
        <f>IF('DATA ENTRY SHEET'!K50="","",(SUM(('DATA ENTRY SHEET'!K50)+('DATA ENTRY SHEET'!L50/60)+('DATA ENTRY SHEET'!M50/3600)))/4)</f>
        <v/>
      </c>
      <c r="AK40" s="1" t="str">
        <f>IF('DATA ENTRY SHEET'!N50="","",(SUM(('DATA ENTRY SHEET'!N50)+('DATA ENTRY SHEET'!O50/60)+('DATA ENTRY SHEET'!P50/3600)))/5)</f>
        <v/>
      </c>
      <c r="AL40" s="1" t="str">
        <f>IF('DATA ENTRY SHEET'!Q50="","",(SUM(('DATA ENTRY SHEET'!Q50)+('DATA ENTRY SHEET'!R50/60)+('DATA ENTRY SHEET'!S50/3600)))/6)</f>
        <v/>
      </c>
      <c r="AM40" s="1" t="str">
        <f>IF('DATA ENTRY SHEET'!E50="","",('DATA ENTRY SHEET'!E50)+('DATA ENTRY SHEET'!F50/60)+('DATA ENTRY SHEET'!G50/3600))</f>
        <v/>
      </c>
      <c r="AN40" s="1" t="str">
        <f>IF('DATA ENTRY SHEET'!H50="","",('DATA ENTRY SHEET'!H50)+('DATA ENTRY SHEET'!I50/60)+('DATA ENTRY SHEET'!J50/3600))</f>
        <v/>
      </c>
      <c r="AO40" s="1" t="str">
        <f>IF('DATA ENTRY SHEET'!K50="","",('DATA ENTRY SHEET'!K50)+('DATA ENTRY SHEET'!L50/60)+('DATA ENTRY SHEET'!M50/3600))</f>
        <v/>
      </c>
      <c r="AP40" s="1" t="str">
        <f>IF('DATA ENTRY SHEET'!N50="","",('DATA ENTRY SHEET'!N50)+('DATA ENTRY SHEET'!O50/60)+('DATA ENTRY SHEET'!P50/3600))</f>
        <v/>
      </c>
      <c r="AQ40" s="1" t="str">
        <f>IF('DATA ENTRY SHEET'!Q50="","",('DATA ENTRY SHEET'!Q50)+('DATA ENTRY SHEET'!R50/60)+('DATA ENTRY SHEET'!S50/3600))</f>
        <v/>
      </c>
    </row>
    <row r="41" spans="1:43" x14ac:dyDescent="0.35">
      <c r="A41" s="1">
        <v>39</v>
      </c>
      <c r="B41" s="1">
        <f>(('DATA ENTRY SHEET'!B51)+('DATA ENTRY SHEET'!C51/60)+('DATA ENTRY SHEET'!D51/3600))</f>
        <v>0</v>
      </c>
      <c r="C41" s="1" t="str">
        <f>IF('DATA ENTRY SHEET'!E51="","",B41*2)</f>
        <v/>
      </c>
      <c r="D41" s="1" t="str">
        <f>IF('DATA ENTRY SHEET'!H51="","",B41*3)</f>
        <v/>
      </c>
      <c r="E41" s="1" t="str">
        <f>IF('DATA ENTRY SHEET'!K51="","",B41*4)</f>
        <v/>
      </c>
      <c r="F41" s="1" t="str">
        <f>IF('DATA ENTRY SHEET'!N51="","",B41*5)</f>
        <v/>
      </c>
      <c r="G41" s="1" t="str">
        <f>IF('DATA ENTRY SHEET'!Q51="","",B41*6)</f>
        <v/>
      </c>
      <c r="H41" s="1">
        <f t="shared" si="0"/>
        <v>0</v>
      </c>
      <c r="I41" s="1">
        <f t="shared" si="7"/>
        <v>0</v>
      </c>
      <c r="J41" s="1" t="str">
        <f>IF('DATA ENTRY SHEET'!E51="","",(('DATA ENTRY SHEET'!E51)+('DATA ENTRY SHEET'!F51/60)+('DATA ENTRY SHEET'!G51/3600))+I41)</f>
        <v/>
      </c>
      <c r="K41" s="1" t="str">
        <f>IF('DATA ENTRY SHEET'!H51="","",(('DATA ENTRY SHEET'!H51)+('DATA ENTRY SHEET'!I51/60)+('DATA ENTRY SHEET'!J51/3600))+I41)</f>
        <v/>
      </c>
      <c r="L41" s="1" t="str">
        <f>IF('DATA ENTRY SHEET'!K51="","",(('DATA ENTRY SHEET'!K51)+('DATA ENTRY SHEET'!L51/60)+('DATA ENTRY SHEET'!M51/3600))+I41)</f>
        <v/>
      </c>
      <c r="M41" s="1" t="str">
        <f>IF('DATA ENTRY SHEET'!N51="","",(('DATA ENTRY SHEET'!N51)+('DATA ENTRY SHEET'!O51/60)+('DATA ENTRY SHEET'!P51/3600))+I41)</f>
        <v/>
      </c>
      <c r="N41" s="1" t="str">
        <f>IF('DATA ENTRY SHEET'!Q51="","",(('DATA ENTRY SHEET'!Q51)+('DATA ENTRY SHEET'!R51/60)+('DATA ENTRY SHEET'!S51/3600))+I41)</f>
        <v/>
      </c>
      <c r="O41" s="1" t="str">
        <f t="shared" si="1"/>
        <v/>
      </c>
      <c r="P41" s="1" t="str">
        <f t="shared" si="2"/>
        <v/>
      </c>
      <c r="Q41" s="1" t="str">
        <f t="shared" si="3"/>
        <v/>
      </c>
      <c r="R41" s="1" t="str">
        <f t="shared" si="4"/>
        <v/>
      </c>
      <c r="S41" s="1" t="str">
        <f t="shared" si="5"/>
        <v/>
      </c>
      <c r="T41" s="1" t="str">
        <f t="shared" si="6"/>
        <v/>
      </c>
      <c r="U41" s="1">
        <f t="shared" si="8"/>
        <v>-360</v>
      </c>
      <c r="V41" s="1">
        <f t="shared" si="9"/>
        <v>-360</v>
      </c>
      <c r="W41" s="1" t="str">
        <f>IF('DATA ENTRY SHEET'!E51="","",(('DATA ENTRY SHEET'!E51)+('DATA ENTRY SHEET'!F51/60)+('DATA ENTRY SHEET'!G51/3600))+'ANGLE DETERMINATION'!V41)</f>
        <v/>
      </c>
      <c r="X41" s="1" t="str">
        <f>IF('DATA ENTRY SHEET'!H51="","",(('DATA ENTRY SHEET'!H51)+('DATA ENTRY SHEET'!I51/60)+('DATA ENTRY SHEET'!J51/3600))+'ANGLE DETERMINATION'!V41)</f>
        <v/>
      </c>
      <c r="Y41" s="1" t="str">
        <f>IF('DATA ENTRY SHEET'!K51="","",(('DATA ENTRY SHEET'!K51)+('DATA ENTRY SHEET'!L51/60)+('DATA ENTRY SHEET'!M51/3600))+'ANGLE DETERMINATION'!V41)</f>
        <v/>
      </c>
      <c r="Z41" s="1" t="str">
        <f>IF('DATA ENTRY SHEET'!N51="","",(('DATA ENTRY SHEET'!N51)+('DATA ENTRY SHEET'!O51/60)+('DATA ENTRY SHEET'!P51/3600))+'ANGLE DETERMINATION'!V41)</f>
        <v/>
      </c>
      <c r="AA41" s="1" t="str">
        <f>+IF('DATA ENTRY SHEET'!Q51="","",(('DATA ENTRY SHEET'!Q51)+('DATA ENTRY SHEET'!R51/60)+('DATA ENTRY SHEET'!S51/3600))+'ANGLE DETERMINATION'!V41)</f>
        <v/>
      </c>
      <c r="AB41" s="1" t="str">
        <f t="shared" si="10"/>
        <v/>
      </c>
      <c r="AC41" s="1" t="str">
        <f t="shared" si="11"/>
        <v/>
      </c>
      <c r="AD41" s="1" t="str">
        <f t="shared" si="12"/>
        <v/>
      </c>
      <c r="AE41" s="1" t="str">
        <f t="shared" si="13"/>
        <v/>
      </c>
      <c r="AF41" s="1" t="str">
        <f t="shared" si="14"/>
        <v/>
      </c>
      <c r="AG41" s="1" t="b">
        <f>IF('DATA ENTRY SHEET'!$U$5="RESET",SUM(AB41:AF41),IF('DATA ENTRY SHEET'!$U$5="ACC",SUM(AH41:AL41),IF('DATA ENTRY SHEET'!$U$5="AVE",SUM(AM41:AQ41),FALSE)))</f>
        <v>0</v>
      </c>
      <c r="AH41" s="1" t="str">
        <f>IF('DATA ENTRY SHEET'!E51="","",(SUM(('DATA ENTRY SHEET'!E51)+('DATA ENTRY SHEET'!F51/60)+('DATA ENTRY SHEET'!G51/3600)))/2)</f>
        <v/>
      </c>
      <c r="AI41" s="1" t="str">
        <f>IF('DATA ENTRY SHEET'!H51="","",(SUM(('DATA ENTRY SHEET'!H51)+('DATA ENTRY SHEET'!I51/60)+('DATA ENTRY SHEET'!J51/3600)))/3)</f>
        <v/>
      </c>
      <c r="AJ41" s="1" t="str">
        <f>IF('DATA ENTRY SHEET'!K51="","",(SUM(('DATA ENTRY SHEET'!K51)+('DATA ENTRY SHEET'!L51/60)+('DATA ENTRY SHEET'!M51/3600)))/4)</f>
        <v/>
      </c>
      <c r="AK41" s="1" t="str">
        <f>IF('DATA ENTRY SHEET'!N51="","",(SUM(('DATA ENTRY SHEET'!N51)+('DATA ENTRY SHEET'!O51/60)+('DATA ENTRY SHEET'!P51/3600)))/5)</f>
        <v/>
      </c>
      <c r="AL41" s="1" t="str">
        <f>IF('DATA ENTRY SHEET'!Q51="","",(SUM(('DATA ENTRY SHEET'!Q51)+('DATA ENTRY SHEET'!R51/60)+('DATA ENTRY SHEET'!S51/3600)))/6)</f>
        <v/>
      </c>
      <c r="AM41" s="1" t="str">
        <f>IF('DATA ENTRY SHEET'!E51="","",('DATA ENTRY SHEET'!E51)+('DATA ENTRY SHEET'!F51/60)+('DATA ENTRY SHEET'!G51/3600))</f>
        <v/>
      </c>
      <c r="AN41" s="1" t="str">
        <f>IF('DATA ENTRY SHEET'!H51="","",('DATA ENTRY SHEET'!H51)+('DATA ENTRY SHEET'!I51/60)+('DATA ENTRY SHEET'!J51/3600))</f>
        <v/>
      </c>
      <c r="AO41" s="1" t="str">
        <f>IF('DATA ENTRY SHEET'!K51="","",('DATA ENTRY SHEET'!K51)+('DATA ENTRY SHEET'!L51/60)+('DATA ENTRY SHEET'!M51/3600))</f>
        <v/>
      </c>
      <c r="AP41" s="1" t="str">
        <f>IF('DATA ENTRY SHEET'!N51="","",('DATA ENTRY SHEET'!N51)+('DATA ENTRY SHEET'!O51/60)+('DATA ENTRY SHEET'!P51/3600))</f>
        <v/>
      </c>
      <c r="AQ41" s="1" t="str">
        <f>IF('DATA ENTRY SHEET'!Q51="","",('DATA ENTRY SHEET'!Q51)+('DATA ENTRY SHEET'!R51/60)+('DATA ENTRY SHEET'!S51/3600))</f>
        <v/>
      </c>
    </row>
    <row r="42" spans="1:43" x14ac:dyDescent="0.35">
      <c r="A42" s="1">
        <v>40</v>
      </c>
      <c r="B42" s="1">
        <f>(('DATA ENTRY SHEET'!B52)+('DATA ENTRY SHEET'!C52/60)+('DATA ENTRY SHEET'!D52/3600))</f>
        <v>0</v>
      </c>
      <c r="C42" s="1" t="str">
        <f>IF('DATA ENTRY SHEET'!E52="","",B42*2)</f>
        <v/>
      </c>
      <c r="D42" s="1" t="str">
        <f>IF('DATA ENTRY SHEET'!H52="","",B42*3)</f>
        <v/>
      </c>
      <c r="E42" s="1" t="str">
        <f>IF('DATA ENTRY SHEET'!K52="","",B42*4)</f>
        <v/>
      </c>
      <c r="F42" s="1" t="str">
        <f>IF('DATA ENTRY SHEET'!N52="","",B42*5)</f>
        <v/>
      </c>
      <c r="G42" s="1" t="str">
        <f>IF('DATA ENTRY SHEET'!Q52="","",B42*6)</f>
        <v/>
      </c>
      <c r="H42" s="1">
        <f t="shared" si="0"/>
        <v>0</v>
      </c>
      <c r="I42" s="1">
        <f t="shared" si="7"/>
        <v>0</v>
      </c>
      <c r="J42" s="1" t="str">
        <f>IF('DATA ENTRY SHEET'!E52="","",(('DATA ENTRY SHEET'!E52)+('DATA ENTRY SHEET'!F52/60)+('DATA ENTRY SHEET'!G52/3600))+I42)</f>
        <v/>
      </c>
      <c r="K42" s="1" t="str">
        <f>IF('DATA ENTRY SHEET'!H52="","",(('DATA ENTRY SHEET'!H52)+('DATA ENTRY SHEET'!I52/60)+('DATA ENTRY SHEET'!J52/3600))+I42)</f>
        <v/>
      </c>
      <c r="L42" s="1" t="str">
        <f>IF('DATA ENTRY SHEET'!K52="","",(('DATA ENTRY SHEET'!K52)+('DATA ENTRY SHEET'!L52/60)+('DATA ENTRY SHEET'!M52/3600))+I42)</f>
        <v/>
      </c>
      <c r="M42" s="1" t="str">
        <f>IF('DATA ENTRY SHEET'!N52="","",(('DATA ENTRY SHEET'!N52)+('DATA ENTRY SHEET'!O52/60)+('DATA ENTRY SHEET'!P52/3600))+I42)</f>
        <v/>
      </c>
      <c r="N42" s="1" t="str">
        <f>IF('DATA ENTRY SHEET'!Q52="","",(('DATA ENTRY SHEET'!Q52)+('DATA ENTRY SHEET'!R52/60)+('DATA ENTRY SHEET'!S52/3600))+I42)</f>
        <v/>
      </c>
      <c r="O42" s="1" t="str">
        <f t="shared" si="1"/>
        <v/>
      </c>
      <c r="P42" s="1" t="str">
        <f t="shared" si="2"/>
        <v/>
      </c>
      <c r="Q42" s="1" t="str">
        <f t="shared" si="3"/>
        <v/>
      </c>
      <c r="R42" s="1" t="str">
        <f t="shared" si="4"/>
        <v/>
      </c>
      <c r="S42" s="1" t="str">
        <f t="shared" si="5"/>
        <v/>
      </c>
      <c r="T42" s="1" t="str">
        <f t="shared" si="6"/>
        <v/>
      </c>
      <c r="U42" s="1">
        <f t="shared" si="8"/>
        <v>-360</v>
      </c>
      <c r="V42" s="1">
        <f t="shared" si="9"/>
        <v>-360</v>
      </c>
      <c r="W42" s="1" t="str">
        <f>IF('DATA ENTRY SHEET'!E52="","",(('DATA ENTRY SHEET'!E52)+('DATA ENTRY SHEET'!F52/60)+('DATA ENTRY SHEET'!G52/3600))+'ANGLE DETERMINATION'!V42)</f>
        <v/>
      </c>
      <c r="X42" s="1" t="str">
        <f>IF('DATA ENTRY SHEET'!H52="","",(('DATA ENTRY SHEET'!H52)+('DATA ENTRY SHEET'!I52/60)+('DATA ENTRY SHEET'!J52/3600))+'ANGLE DETERMINATION'!V42)</f>
        <v/>
      </c>
      <c r="Y42" s="1" t="str">
        <f>IF('DATA ENTRY SHEET'!K52="","",(('DATA ENTRY SHEET'!K52)+('DATA ENTRY SHEET'!L52/60)+('DATA ENTRY SHEET'!M52/3600))+'ANGLE DETERMINATION'!V42)</f>
        <v/>
      </c>
      <c r="Z42" s="1" t="str">
        <f>IF('DATA ENTRY SHEET'!N52="","",(('DATA ENTRY SHEET'!N52)+('DATA ENTRY SHEET'!O52/60)+('DATA ENTRY SHEET'!P52/3600))+'ANGLE DETERMINATION'!V42)</f>
        <v/>
      </c>
      <c r="AA42" s="1" t="str">
        <f>+IF('DATA ENTRY SHEET'!Q52="","",(('DATA ENTRY SHEET'!Q52)+('DATA ENTRY SHEET'!R52/60)+('DATA ENTRY SHEET'!S52/3600))+'ANGLE DETERMINATION'!V42)</f>
        <v/>
      </c>
      <c r="AB42" s="1" t="str">
        <f t="shared" si="10"/>
        <v/>
      </c>
      <c r="AC42" s="1" t="str">
        <f t="shared" si="11"/>
        <v/>
      </c>
      <c r="AD42" s="1" t="str">
        <f t="shared" si="12"/>
        <v/>
      </c>
      <c r="AE42" s="1" t="str">
        <f t="shared" si="13"/>
        <v/>
      </c>
      <c r="AF42" s="1" t="str">
        <f t="shared" si="14"/>
        <v/>
      </c>
      <c r="AG42" s="1" t="b">
        <f>IF('DATA ENTRY SHEET'!$U$5="RESET",SUM(AB42:AF42),IF('DATA ENTRY SHEET'!$U$5="ACC",SUM(AH42:AL42),IF('DATA ENTRY SHEET'!$U$5="AVE",SUM(AM42:AQ42),FALSE)))</f>
        <v>0</v>
      </c>
      <c r="AH42" s="1" t="str">
        <f>IF('DATA ENTRY SHEET'!E52="","",(SUM(('DATA ENTRY SHEET'!E52)+('DATA ENTRY SHEET'!F52/60)+('DATA ENTRY SHEET'!G52/3600)))/2)</f>
        <v/>
      </c>
      <c r="AI42" s="1" t="str">
        <f>IF('DATA ENTRY SHEET'!H52="","",(SUM(('DATA ENTRY SHEET'!H52)+('DATA ENTRY SHEET'!I52/60)+('DATA ENTRY SHEET'!J52/3600)))/3)</f>
        <v/>
      </c>
      <c r="AJ42" s="1" t="str">
        <f>IF('DATA ENTRY SHEET'!K52="","",(SUM(('DATA ENTRY SHEET'!K52)+('DATA ENTRY SHEET'!L52/60)+('DATA ENTRY SHEET'!M52/3600)))/4)</f>
        <v/>
      </c>
      <c r="AK42" s="1" t="str">
        <f>IF('DATA ENTRY SHEET'!N52="","",(SUM(('DATA ENTRY SHEET'!N52)+('DATA ENTRY SHEET'!O52/60)+('DATA ENTRY SHEET'!P52/3600)))/5)</f>
        <v/>
      </c>
      <c r="AL42" s="1" t="str">
        <f>IF('DATA ENTRY SHEET'!Q52="","",(SUM(('DATA ENTRY SHEET'!Q52)+('DATA ENTRY SHEET'!R52/60)+('DATA ENTRY SHEET'!S52/3600)))/6)</f>
        <v/>
      </c>
      <c r="AM42" s="1" t="str">
        <f>IF('DATA ENTRY SHEET'!E52="","",('DATA ENTRY SHEET'!E52)+('DATA ENTRY SHEET'!F52/60)+('DATA ENTRY SHEET'!G52/3600))</f>
        <v/>
      </c>
      <c r="AN42" s="1" t="str">
        <f>IF('DATA ENTRY SHEET'!H52="","",('DATA ENTRY SHEET'!H52)+('DATA ENTRY SHEET'!I52/60)+('DATA ENTRY SHEET'!J52/3600))</f>
        <v/>
      </c>
      <c r="AO42" s="1" t="str">
        <f>IF('DATA ENTRY SHEET'!K52="","",('DATA ENTRY SHEET'!K52)+('DATA ENTRY SHEET'!L52/60)+('DATA ENTRY SHEET'!M52/3600))</f>
        <v/>
      </c>
      <c r="AP42" s="1" t="str">
        <f>IF('DATA ENTRY SHEET'!N52="","",('DATA ENTRY SHEET'!N52)+('DATA ENTRY SHEET'!O52/60)+('DATA ENTRY SHEET'!P52/3600))</f>
        <v/>
      </c>
      <c r="AQ42" s="1" t="str">
        <f>IF('DATA ENTRY SHEET'!Q52="","",('DATA ENTRY SHEET'!Q52)+('DATA ENTRY SHEET'!R52/60)+('DATA ENTRY SHEET'!S52/3600))</f>
        <v/>
      </c>
    </row>
    <row r="43" spans="1:43" x14ac:dyDescent="0.35">
      <c r="A43" s="1">
        <v>41</v>
      </c>
      <c r="B43" s="1">
        <f>(('DATA ENTRY SHEET'!B53)+('DATA ENTRY SHEET'!C53/60)+('DATA ENTRY SHEET'!D53/3600))</f>
        <v>0</v>
      </c>
      <c r="C43" s="1" t="str">
        <f>IF('DATA ENTRY SHEET'!E53="","",B43*2)</f>
        <v/>
      </c>
      <c r="D43" s="1" t="str">
        <f>IF('DATA ENTRY SHEET'!H53="","",B43*3)</f>
        <v/>
      </c>
      <c r="E43" s="1" t="str">
        <f>IF('DATA ENTRY SHEET'!K53="","",B43*4)</f>
        <v/>
      </c>
      <c r="F43" s="1" t="str">
        <f>IF('DATA ENTRY SHEET'!N53="","",B43*5)</f>
        <v/>
      </c>
      <c r="G43" s="1" t="str">
        <f>IF('DATA ENTRY SHEET'!Q53="","",B43*6)</f>
        <v/>
      </c>
      <c r="H43" s="1">
        <f t="shared" si="0"/>
        <v>0</v>
      </c>
      <c r="I43" s="1">
        <f t="shared" si="7"/>
        <v>0</v>
      </c>
      <c r="J43" s="1" t="str">
        <f>IF('DATA ENTRY SHEET'!E53="","",(('DATA ENTRY SHEET'!E53)+('DATA ENTRY SHEET'!F53/60)+('DATA ENTRY SHEET'!G53/3600))+I43)</f>
        <v/>
      </c>
      <c r="K43" s="1" t="str">
        <f>IF('DATA ENTRY SHEET'!H53="","",(('DATA ENTRY SHEET'!H53)+('DATA ENTRY SHEET'!I53/60)+('DATA ENTRY SHEET'!J53/3600))+I43)</f>
        <v/>
      </c>
      <c r="L43" s="1" t="str">
        <f>IF('DATA ENTRY SHEET'!K53="","",(('DATA ENTRY SHEET'!K53)+('DATA ENTRY SHEET'!L53/60)+('DATA ENTRY SHEET'!M53/3600))+I43)</f>
        <v/>
      </c>
      <c r="M43" s="1" t="str">
        <f>IF('DATA ENTRY SHEET'!N53="","",(('DATA ENTRY SHEET'!N53)+('DATA ENTRY SHEET'!O53/60)+('DATA ENTRY SHEET'!P53/3600))+I43)</f>
        <v/>
      </c>
      <c r="N43" s="1" t="str">
        <f>IF('DATA ENTRY SHEET'!Q53="","",(('DATA ENTRY SHEET'!Q53)+('DATA ENTRY SHEET'!R53/60)+('DATA ENTRY SHEET'!S53/3600))+I43)</f>
        <v/>
      </c>
      <c r="O43" s="1" t="str">
        <f t="shared" si="1"/>
        <v/>
      </c>
      <c r="P43" s="1" t="str">
        <f t="shared" si="2"/>
        <v/>
      </c>
      <c r="Q43" s="1" t="str">
        <f t="shared" si="3"/>
        <v/>
      </c>
      <c r="R43" s="1" t="str">
        <f t="shared" si="4"/>
        <v/>
      </c>
      <c r="S43" s="1" t="str">
        <f t="shared" si="5"/>
        <v/>
      </c>
      <c r="T43" s="1" t="str">
        <f t="shared" si="6"/>
        <v/>
      </c>
      <c r="U43" s="1">
        <f t="shared" si="8"/>
        <v>-360</v>
      </c>
      <c r="V43" s="1">
        <f t="shared" si="9"/>
        <v>-360</v>
      </c>
      <c r="W43" s="1" t="str">
        <f>IF('DATA ENTRY SHEET'!E53="","",(('DATA ENTRY SHEET'!E53)+('DATA ENTRY SHEET'!F53/60)+('DATA ENTRY SHEET'!G53/3600))+'ANGLE DETERMINATION'!V43)</f>
        <v/>
      </c>
      <c r="X43" s="1" t="str">
        <f>IF('DATA ENTRY SHEET'!H53="","",(('DATA ENTRY SHEET'!H53)+('DATA ENTRY SHEET'!I53/60)+('DATA ENTRY SHEET'!J53/3600))+'ANGLE DETERMINATION'!V43)</f>
        <v/>
      </c>
      <c r="Y43" s="1" t="str">
        <f>IF('DATA ENTRY SHEET'!K53="","",(('DATA ENTRY SHEET'!K53)+('DATA ENTRY SHEET'!L53/60)+('DATA ENTRY SHEET'!M53/3600))+'ANGLE DETERMINATION'!V43)</f>
        <v/>
      </c>
      <c r="Z43" s="1" t="str">
        <f>IF('DATA ENTRY SHEET'!N53="","",(('DATA ENTRY SHEET'!N53)+('DATA ENTRY SHEET'!O53/60)+('DATA ENTRY SHEET'!P53/3600))+'ANGLE DETERMINATION'!V43)</f>
        <v/>
      </c>
      <c r="AA43" s="1" t="str">
        <f>+IF('DATA ENTRY SHEET'!Q53="","",(('DATA ENTRY SHEET'!Q53)+('DATA ENTRY SHEET'!R53/60)+('DATA ENTRY SHEET'!S53/3600))+'ANGLE DETERMINATION'!V43)</f>
        <v/>
      </c>
      <c r="AB43" s="1" t="str">
        <f t="shared" si="10"/>
        <v/>
      </c>
      <c r="AC43" s="1" t="str">
        <f t="shared" si="11"/>
        <v/>
      </c>
      <c r="AD43" s="1" t="str">
        <f t="shared" si="12"/>
        <v/>
      </c>
      <c r="AE43" s="1" t="str">
        <f t="shared" si="13"/>
        <v/>
      </c>
      <c r="AF43" s="1" t="str">
        <f t="shared" si="14"/>
        <v/>
      </c>
      <c r="AG43" s="1" t="b">
        <f>IF('DATA ENTRY SHEET'!$U$5="RESET",SUM(AB43:AF43),IF('DATA ENTRY SHEET'!$U$5="ACC",SUM(AH43:AL43),IF('DATA ENTRY SHEET'!$U$5="AVE",SUM(AM43:AQ43),FALSE)))</f>
        <v>0</v>
      </c>
      <c r="AH43" s="1" t="str">
        <f>IF('DATA ENTRY SHEET'!E53="","",(SUM(('DATA ENTRY SHEET'!E53)+('DATA ENTRY SHEET'!F53/60)+('DATA ENTRY SHEET'!G53/3600)))/2)</f>
        <v/>
      </c>
      <c r="AI43" s="1" t="str">
        <f>IF('DATA ENTRY SHEET'!H53="","",(SUM(('DATA ENTRY SHEET'!H53)+('DATA ENTRY SHEET'!I53/60)+('DATA ENTRY SHEET'!J53/3600)))/3)</f>
        <v/>
      </c>
      <c r="AJ43" s="1" t="str">
        <f>IF('DATA ENTRY SHEET'!K53="","",(SUM(('DATA ENTRY SHEET'!K53)+('DATA ENTRY SHEET'!L53/60)+('DATA ENTRY SHEET'!M53/3600)))/4)</f>
        <v/>
      </c>
      <c r="AK43" s="1" t="str">
        <f>IF('DATA ENTRY SHEET'!N53="","",(SUM(('DATA ENTRY SHEET'!N53)+('DATA ENTRY SHEET'!O53/60)+('DATA ENTRY SHEET'!P53/3600)))/5)</f>
        <v/>
      </c>
      <c r="AL43" s="1" t="str">
        <f>IF('DATA ENTRY SHEET'!Q53="","",(SUM(('DATA ENTRY SHEET'!Q53)+('DATA ENTRY SHEET'!R53/60)+('DATA ENTRY SHEET'!S53/3600)))/6)</f>
        <v/>
      </c>
      <c r="AM43" s="1" t="str">
        <f>IF('DATA ENTRY SHEET'!E53="","",('DATA ENTRY SHEET'!E53)+('DATA ENTRY SHEET'!F53/60)+('DATA ENTRY SHEET'!G53/3600))</f>
        <v/>
      </c>
      <c r="AN43" s="1" t="str">
        <f>IF('DATA ENTRY SHEET'!H53="","",('DATA ENTRY SHEET'!H53)+('DATA ENTRY SHEET'!I53/60)+('DATA ENTRY SHEET'!J53/3600))</f>
        <v/>
      </c>
      <c r="AO43" s="1" t="str">
        <f>IF('DATA ENTRY SHEET'!K53="","",('DATA ENTRY SHEET'!K53)+('DATA ENTRY SHEET'!L53/60)+('DATA ENTRY SHEET'!M53/3600))</f>
        <v/>
      </c>
      <c r="AP43" s="1" t="str">
        <f>IF('DATA ENTRY SHEET'!N53="","",('DATA ENTRY SHEET'!N53)+('DATA ENTRY SHEET'!O53/60)+('DATA ENTRY SHEET'!P53/3600))</f>
        <v/>
      </c>
      <c r="AQ43" s="1" t="str">
        <f>IF('DATA ENTRY SHEET'!Q53="","",('DATA ENTRY SHEET'!Q53)+('DATA ENTRY SHEET'!R53/60)+('DATA ENTRY SHEET'!S53/3600))</f>
        <v/>
      </c>
    </row>
    <row r="44" spans="1:43" x14ac:dyDescent="0.35">
      <c r="A44" s="1">
        <v>42</v>
      </c>
      <c r="B44" s="1">
        <f>(('DATA ENTRY SHEET'!B54)+('DATA ENTRY SHEET'!C54/60)+('DATA ENTRY SHEET'!D54/3600))</f>
        <v>0</v>
      </c>
      <c r="C44" s="1" t="str">
        <f>IF('DATA ENTRY SHEET'!E54="","",B44*2)</f>
        <v/>
      </c>
      <c r="D44" s="1" t="str">
        <f>IF('DATA ENTRY SHEET'!H54="","",B44*3)</f>
        <v/>
      </c>
      <c r="E44" s="1" t="str">
        <f>IF('DATA ENTRY SHEET'!K54="","",B44*4)</f>
        <v/>
      </c>
      <c r="F44" s="1" t="str">
        <f>IF('DATA ENTRY SHEET'!N54="","",B44*5)</f>
        <v/>
      </c>
      <c r="G44" s="1" t="str">
        <f>IF('DATA ENTRY SHEET'!Q54="","",B44*6)</f>
        <v/>
      </c>
      <c r="H44" s="1">
        <f t="shared" si="0"/>
        <v>0</v>
      </c>
      <c r="I44" s="1">
        <f t="shared" si="7"/>
        <v>0</v>
      </c>
      <c r="J44" s="1" t="str">
        <f>IF('DATA ENTRY SHEET'!E54="","",(('DATA ENTRY SHEET'!E54)+('DATA ENTRY SHEET'!F54/60)+('DATA ENTRY SHEET'!G54/3600))+I44)</f>
        <v/>
      </c>
      <c r="K44" s="1" t="str">
        <f>IF('DATA ENTRY SHEET'!H54="","",(('DATA ENTRY SHEET'!H54)+('DATA ENTRY SHEET'!I54/60)+('DATA ENTRY SHEET'!J54/3600))+I44)</f>
        <v/>
      </c>
      <c r="L44" s="1" t="str">
        <f>IF('DATA ENTRY SHEET'!K54="","",(('DATA ENTRY SHEET'!K54)+('DATA ENTRY SHEET'!L54/60)+('DATA ENTRY SHEET'!M54/3600))+I44)</f>
        <v/>
      </c>
      <c r="M44" s="1" t="str">
        <f>IF('DATA ENTRY SHEET'!N54="","",(('DATA ENTRY SHEET'!N54)+('DATA ENTRY SHEET'!O54/60)+('DATA ENTRY SHEET'!P54/3600))+I44)</f>
        <v/>
      </c>
      <c r="N44" s="1" t="str">
        <f>IF('DATA ENTRY SHEET'!Q54="","",(('DATA ENTRY SHEET'!Q54)+('DATA ENTRY SHEET'!R54/60)+('DATA ENTRY SHEET'!S54/3600))+I44)</f>
        <v/>
      </c>
      <c r="O44" s="1" t="str">
        <f t="shared" si="1"/>
        <v/>
      </c>
      <c r="P44" s="1" t="str">
        <f t="shared" si="2"/>
        <v/>
      </c>
      <c r="Q44" s="1" t="str">
        <f t="shared" si="3"/>
        <v/>
      </c>
      <c r="R44" s="1" t="str">
        <f t="shared" si="4"/>
        <v/>
      </c>
      <c r="S44" s="1" t="str">
        <f t="shared" si="5"/>
        <v/>
      </c>
      <c r="T44" s="1" t="str">
        <f t="shared" si="6"/>
        <v/>
      </c>
      <c r="U44" s="1">
        <f t="shared" si="8"/>
        <v>-360</v>
      </c>
      <c r="V44" s="1">
        <f t="shared" si="9"/>
        <v>-360</v>
      </c>
      <c r="W44" s="1" t="str">
        <f>IF('DATA ENTRY SHEET'!E54="","",(('DATA ENTRY SHEET'!E54)+('DATA ENTRY SHEET'!F54/60)+('DATA ENTRY SHEET'!G54/3600))+'ANGLE DETERMINATION'!V44)</f>
        <v/>
      </c>
      <c r="X44" s="1" t="str">
        <f>IF('DATA ENTRY SHEET'!H54="","",(('DATA ENTRY SHEET'!H54)+('DATA ENTRY SHEET'!I54/60)+('DATA ENTRY SHEET'!J54/3600))+'ANGLE DETERMINATION'!V44)</f>
        <v/>
      </c>
      <c r="Y44" s="1" t="str">
        <f>IF('DATA ENTRY SHEET'!K54="","",(('DATA ENTRY SHEET'!K54)+('DATA ENTRY SHEET'!L54/60)+('DATA ENTRY SHEET'!M54/3600))+'ANGLE DETERMINATION'!V44)</f>
        <v/>
      </c>
      <c r="Z44" s="1" t="str">
        <f>IF('DATA ENTRY SHEET'!N54="","",(('DATA ENTRY SHEET'!N54)+('DATA ENTRY SHEET'!O54/60)+('DATA ENTRY SHEET'!P54/3600))+'ANGLE DETERMINATION'!V44)</f>
        <v/>
      </c>
      <c r="AA44" s="1" t="str">
        <f>+IF('DATA ENTRY SHEET'!Q54="","",(('DATA ENTRY SHEET'!Q54)+('DATA ENTRY SHEET'!R54/60)+('DATA ENTRY SHEET'!S54/3600))+'ANGLE DETERMINATION'!V44)</f>
        <v/>
      </c>
      <c r="AB44" s="1" t="str">
        <f t="shared" si="10"/>
        <v/>
      </c>
      <c r="AC44" s="1" t="str">
        <f t="shared" si="11"/>
        <v/>
      </c>
      <c r="AD44" s="1" t="str">
        <f t="shared" si="12"/>
        <v/>
      </c>
      <c r="AE44" s="1" t="str">
        <f t="shared" si="13"/>
        <v/>
      </c>
      <c r="AF44" s="1" t="str">
        <f t="shared" si="14"/>
        <v/>
      </c>
      <c r="AG44" s="1" t="b">
        <f>IF('DATA ENTRY SHEET'!$U$5="RESET",SUM(AB44:AF44),IF('DATA ENTRY SHEET'!$U$5="ACC",SUM(AH44:AL44),IF('DATA ENTRY SHEET'!$U$5="AVE",SUM(AM44:AQ44),FALSE)))</f>
        <v>0</v>
      </c>
      <c r="AH44" s="1" t="str">
        <f>IF('DATA ENTRY SHEET'!E54="","",(SUM(('DATA ENTRY SHEET'!E54)+('DATA ENTRY SHEET'!F54/60)+('DATA ENTRY SHEET'!G54/3600)))/2)</f>
        <v/>
      </c>
      <c r="AI44" s="1" t="str">
        <f>IF('DATA ENTRY SHEET'!H54="","",(SUM(('DATA ENTRY SHEET'!H54)+('DATA ENTRY SHEET'!I54/60)+('DATA ENTRY SHEET'!J54/3600)))/3)</f>
        <v/>
      </c>
      <c r="AJ44" s="1" t="str">
        <f>IF('DATA ENTRY SHEET'!K54="","",(SUM(('DATA ENTRY SHEET'!K54)+('DATA ENTRY SHEET'!L54/60)+('DATA ENTRY SHEET'!M54/3600)))/4)</f>
        <v/>
      </c>
      <c r="AK44" s="1" t="str">
        <f>IF('DATA ENTRY SHEET'!N54="","",(SUM(('DATA ENTRY SHEET'!N54)+('DATA ENTRY SHEET'!O54/60)+('DATA ENTRY SHEET'!P54/3600)))/5)</f>
        <v/>
      </c>
      <c r="AL44" s="1" t="str">
        <f>IF('DATA ENTRY SHEET'!Q54="","",(SUM(('DATA ENTRY SHEET'!Q54)+('DATA ENTRY SHEET'!R54/60)+('DATA ENTRY SHEET'!S54/3600)))/6)</f>
        <v/>
      </c>
      <c r="AM44" s="1" t="str">
        <f>IF('DATA ENTRY SHEET'!E54="","",('DATA ENTRY SHEET'!E54)+('DATA ENTRY SHEET'!F54/60)+('DATA ENTRY SHEET'!G54/3600))</f>
        <v/>
      </c>
      <c r="AN44" s="1" t="str">
        <f>IF('DATA ENTRY SHEET'!H54="","",('DATA ENTRY SHEET'!H54)+('DATA ENTRY SHEET'!I54/60)+('DATA ENTRY SHEET'!J54/3600))</f>
        <v/>
      </c>
      <c r="AO44" s="1" t="str">
        <f>IF('DATA ENTRY SHEET'!K54="","",('DATA ENTRY SHEET'!K54)+('DATA ENTRY SHEET'!L54/60)+('DATA ENTRY SHEET'!M54/3600))</f>
        <v/>
      </c>
      <c r="AP44" s="1" t="str">
        <f>IF('DATA ENTRY SHEET'!N54="","",('DATA ENTRY SHEET'!N54)+('DATA ENTRY SHEET'!O54/60)+('DATA ENTRY SHEET'!P54/3600))</f>
        <v/>
      </c>
      <c r="AQ44" s="1" t="str">
        <f>IF('DATA ENTRY SHEET'!Q54="","",('DATA ENTRY SHEET'!Q54)+('DATA ENTRY SHEET'!R54/60)+('DATA ENTRY SHEET'!S54/3600))</f>
        <v/>
      </c>
    </row>
    <row r="45" spans="1:43" x14ac:dyDescent="0.35">
      <c r="A45" s="1">
        <v>43</v>
      </c>
      <c r="B45" s="1">
        <f>(('DATA ENTRY SHEET'!B55)+('DATA ENTRY SHEET'!C55/60)+('DATA ENTRY SHEET'!D55/3600))</f>
        <v>0</v>
      </c>
      <c r="C45" s="1" t="str">
        <f>IF('DATA ENTRY SHEET'!E55="","",B45*2)</f>
        <v/>
      </c>
      <c r="D45" s="1" t="str">
        <f>IF('DATA ENTRY SHEET'!H55="","",B45*3)</f>
        <v/>
      </c>
      <c r="E45" s="1" t="str">
        <f>IF('DATA ENTRY SHEET'!K55="","",B45*4)</f>
        <v/>
      </c>
      <c r="F45" s="1" t="str">
        <f>IF('DATA ENTRY SHEET'!N55="","",B45*5)</f>
        <v/>
      </c>
      <c r="G45" s="1" t="str">
        <f>IF('DATA ENTRY SHEET'!Q55="","",B45*6)</f>
        <v/>
      </c>
      <c r="H45" s="1">
        <f t="shared" si="0"/>
        <v>0</v>
      </c>
      <c r="I45" s="1">
        <f t="shared" si="7"/>
        <v>0</v>
      </c>
      <c r="J45" s="1" t="str">
        <f>IF('DATA ENTRY SHEET'!E55="","",(('DATA ENTRY SHEET'!E55)+('DATA ENTRY SHEET'!F55/60)+('DATA ENTRY SHEET'!G55/3600))+I45)</f>
        <v/>
      </c>
      <c r="K45" s="1" t="str">
        <f>IF('DATA ENTRY SHEET'!H55="","",(('DATA ENTRY SHEET'!H55)+('DATA ENTRY SHEET'!I55/60)+('DATA ENTRY SHEET'!J55/3600))+I45)</f>
        <v/>
      </c>
      <c r="L45" s="1" t="str">
        <f>IF('DATA ENTRY SHEET'!K55="","",(('DATA ENTRY SHEET'!K55)+('DATA ENTRY SHEET'!L55/60)+('DATA ENTRY SHEET'!M55/3600))+I45)</f>
        <v/>
      </c>
      <c r="M45" s="1" t="str">
        <f>IF('DATA ENTRY SHEET'!N55="","",(('DATA ENTRY SHEET'!N55)+('DATA ENTRY SHEET'!O55/60)+('DATA ENTRY SHEET'!P55/3600))+I45)</f>
        <v/>
      </c>
      <c r="N45" s="1" t="str">
        <f>IF('DATA ENTRY SHEET'!Q55="","",(('DATA ENTRY SHEET'!Q55)+('DATA ENTRY SHEET'!R55/60)+('DATA ENTRY SHEET'!S55/3600))+I45)</f>
        <v/>
      </c>
      <c r="O45" s="1" t="str">
        <f t="shared" si="1"/>
        <v/>
      </c>
      <c r="P45" s="1" t="str">
        <f t="shared" si="2"/>
        <v/>
      </c>
      <c r="Q45" s="1" t="str">
        <f t="shared" si="3"/>
        <v/>
      </c>
      <c r="R45" s="1" t="str">
        <f t="shared" si="4"/>
        <v/>
      </c>
      <c r="S45" s="1" t="str">
        <f t="shared" si="5"/>
        <v/>
      </c>
      <c r="T45" s="1" t="str">
        <f t="shared" si="6"/>
        <v/>
      </c>
      <c r="U45" s="1">
        <f t="shared" si="8"/>
        <v>-360</v>
      </c>
      <c r="V45" s="1">
        <f t="shared" si="9"/>
        <v>-360</v>
      </c>
      <c r="W45" s="1" t="str">
        <f>IF('DATA ENTRY SHEET'!E55="","",(('DATA ENTRY SHEET'!E55)+('DATA ENTRY SHEET'!F55/60)+('DATA ENTRY SHEET'!G55/3600))+'ANGLE DETERMINATION'!V45)</f>
        <v/>
      </c>
      <c r="X45" s="1" t="str">
        <f>IF('DATA ENTRY SHEET'!H55="","",(('DATA ENTRY SHEET'!H55)+('DATA ENTRY SHEET'!I55/60)+('DATA ENTRY SHEET'!J55/3600))+'ANGLE DETERMINATION'!V45)</f>
        <v/>
      </c>
      <c r="Y45" s="1" t="str">
        <f>IF('DATA ENTRY SHEET'!K55="","",(('DATA ENTRY SHEET'!K55)+('DATA ENTRY SHEET'!L55/60)+('DATA ENTRY SHEET'!M55/3600))+'ANGLE DETERMINATION'!V45)</f>
        <v/>
      </c>
      <c r="Z45" s="1" t="str">
        <f>IF('DATA ENTRY SHEET'!N55="","",(('DATA ENTRY SHEET'!N55)+('DATA ENTRY SHEET'!O55/60)+('DATA ENTRY SHEET'!P55/3600))+'ANGLE DETERMINATION'!V45)</f>
        <v/>
      </c>
      <c r="AA45" s="1" t="str">
        <f>+IF('DATA ENTRY SHEET'!Q55="","",(('DATA ENTRY SHEET'!Q55)+('DATA ENTRY SHEET'!R55/60)+('DATA ENTRY SHEET'!S55/3600))+'ANGLE DETERMINATION'!V45)</f>
        <v/>
      </c>
      <c r="AB45" s="1" t="str">
        <f t="shared" si="10"/>
        <v/>
      </c>
      <c r="AC45" s="1" t="str">
        <f t="shared" si="11"/>
        <v/>
      </c>
      <c r="AD45" s="1" t="str">
        <f t="shared" si="12"/>
        <v/>
      </c>
      <c r="AE45" s="1" t="str">
        <f t="shared" si="13"/>
        <v/>
      </c>
      <c r="AF45" s="1" t="str">
        <f t="shared" si="14"/>
        <v/>
      </c>
      <c r="AG45" s="1" t="b">
        <f>IF('DATA ENTRY SHEET'!$U$5="RESET",SUM(AB45:AF45),IF('DATA ENTRY SHEET'!$U$5="ACC",SUM(AH45:AL45),IF('DATA ENTRY SHEET'!$U$5="AVE",SUM(AM45:AQ45),FALSE)))</f>
        <v>0</v>
      </c>
      <c r="AH45" s="1" t="str">
        <f>IF('DATA ENTRY SHEET'!E55="","",(SUM(('DATA ENTRY SHEET'!E55)+('DATA ENTRY SHEET'!F55/60)+('DATA ENTRY SHEET'!G55/3600)))/2)</f>
        <v/>
      </c>
      <c r="AI45" s="1" t="str">
        <f>IF('DATA ENTRY SHEET'!H55="","",(SUM(('DATA ENTRY SHEET'!H55)+('DATA ENTRY SHEET'!I55/60)+('DATA ENTRY SHEET'!J55/3600)))/3)</f>
        <v/>
      </c>
      <c r="AJ45" s="1" t="str">
        <f>IF('DATA ENTRY SHEET'!K55="","",(SUM(('DATA ENTRY SHEET'!K55)+('DATA ENTRY SHEET'!L55/60)+('DATA ENTRY SHEET'!M55/3600)))/4)</f>
        <v/>
      </c>
      <c r="AK45" s="1" t="str">
        <f>IF('DATA ENTRY SHEET'!N55="","",(SUM(('DATA ENTRY SHEET'!N55)+('DATA ENTRY SHEET'!O55/60)+('DATA ENTRY SHEET'!P55/3600)))/5)</f>
        <v/>
      </c>
      <c r="AL45" s="1" t="str">
        <f>IF('DATA ENTRY SHEET'!Q55="","",(SUM(('DATA ENTRY SHEET'!Q55)+('DATA ENTRY SHEET'!R55/60)+('DATA ENTRY SHEET'!S55/3600)))/6)</f>
        <v/>
      </c>
      <c r="AM45" s="1" t="str">
        <f>IF('DATA ENTRY SHEET'!E55="","",('DATA ENTRY SHEET'!E55)+('DATA ENTRY SHEET'!F55/60)+('DATA ENTRY SHEET'!G55/3600))</f>
        <v/>
      </c>
      <c r="AN45" s="1" t="str">
        <f>IF('DATA ENTRY SHEET'!H55="","",('DATA ENTRY SHEET'!H55)+('DATA ENTRY SHEET'!I55/60)+('DATA ENTRY SHEET'!J55/3600))</f>
        <v/>
      </c>
      <c r="AO45" s="1" t="str">
        <f>IF('DATA ENTRY SHEET'!K55="","",('DATA ENTRY SHEET'!K55)+('DATA ENTRY SHEET'!L55/60)+('DATA ENTRY SHEET'!M55/3600))</f>
        <v/>
      </c>
      <c r="AP45" s="1" t="str">
        <f>IF('DATA ENTRY SHEET'!N55="","",('DATA ENTRY SHEET'!N55)+('DATA ENTRY SHEET'!O55/60)+('DATA ENTRY SHEET'!P55/3600))</f>
        <v/>
      </c>
      <c r="AQ45" s="1" t="str">
        <f>IF('DATA ENTRY SHEET'!Q55="","",('DATA ENTRY SHEET'!Q55)+('DATA ENTRY SHEET'!R55/60)+('DATA ENTRY SHEET'!S55/3600))</f>
        <v/>
      </c>
    </row>
    <row r="46" spans="1:43" x14ac:dyDescent="0.35">
      <c r="A46" s="1">
        <v>44</v>
      </c>
      <c r="B46" s="1">
        <f>(('DATA ENTRY SHEET'!B56)+('DATA ENTRY SHEET'!C56/60)+('DATA ENTRY SHEET'!D56/3600))</f>
        <v>0</v>
      </c>
      <c r="C46" s="1" t="str">
        <f>IF('DATA ENTRY SHEET'!E56="","",B46*2)</f>
        <v/>
      </c>
      <c r="D46" s="1" t="str">
        <f>IF('DATA ENTRY SHEET'!H56="","",B46*3)</f>
        <v/>
      </c>
      <c r="E46" s="1" t="str">
        <f>IF('DATA ENTRY SHEET'!K56="","",B46*4)</f>
        <v/>
      </c>
      <c r="F46" s="1" t="str">
        <f>IF('DATA ENTRY SHEET'!N56="","",B46*5)</f>
        <v/>
      </c>
      <c r="G46" s="1" t="str">
        <f>IF('DATA ENTRY SHEET'!Q56="","",B46*6)</f>
        <v/>
      </c>
      <c r="H46" s="1">
        <f t="shared" si="0"/>
        <v>0</v>
      </c>
      <c r="I46" s="1">
        <f t="shared" si="7"/>
        <v>0</v>
      </c>
      <c r="J46" s="1" t="str">
        <f>IF('DATA ENTRY SHEET'!E56="","",(('DATA ENTRY SHEET'!E56)+('DATA ENTRY SHEET'!F56/60)+('DATA ENTRY SHEET'!G56/3600))+I46)</f>
        <v/>
      </c>
      <c r="K46" s="1" t="str">
        <f>IF('DATA ENTRY SHEET'!H56="","",(('DATA ENTRY SHEET'!H56)+('DATA ENTRY SHEET'!I56/60)+('DATA ENTRY SHEET'!J56/3600))+I46)</f>
        <v/>
      </c>
      <c r="L46" s="1" t="str">
        <f>IF('DATA ENTRY SHEET'!K56="","",(('DATA ENTRY SHEET'!K56)+('DATA ENTRY SHEET'!L56/60)+('DATA ENTRY SHEET'!M56/3600))+I46)</f>
        <v/>
      </c>
      <c r="M46" s="1" t="str">
        <f>IF('DATA ENTRY SHEET'!N56="","",(('DATA ENTRY SHEET'!N56)+('DATA ENTRY SHEET'!O56/60)+('DATA ENTRY SHEET'!P56/3600))+I46)</f>
        <v/>
      </c>
      <c r="N46" s="1" t="str">
        <f>IF('DATA ENTRY SHEET'!Q56="","",(('DATA ENTRY SHEET'!Q56)+('DATA ENTRY SHEET'!R56/60)+('DATA ENTRY SHEET'!S56/3600))+I46)</f>
        <v/>
      </c>
      <c r="O46" s="1" t="str">
        <f t="shared" si="1"/>
        <v/>
      </c>
      <c r="P46" s="1" t="str">
        <f t="shared" si="2"/>
        <v/>
      </c>
      <c r="Q46" s="1" t="str">
        <f t="shared" si="3"/>
        <v/>
      </c>
      <c r="R46" s="1" t="str">
        <f t="shared" si="4"/>
        <v/>
      </c>
      <c r="S46" s="1" t="str">
        <f t="shared" si="5"/>
        <v/>
      </c>
      <c r="T46" s="1" t="str">
        <f t="shared" si="6"/>
        <v/>
      </c>
      <c r="U46" s="1">
        <f t="shared" si="8"/>
        <v>-360</v>
      </c>
      <c r="V46" s="1">
        <f t="shared" si="9"/>
        <v>-360</v>
      </c>
      <c r="W46" s="1" t="str">
        <f>IF('DATA ENTRY SHEET'!E56="","",(('DATA ENTRY SHEET'!E56)+('DATA ENTRY SHEET'!F56/60)+('DATA ENTRY SHEET'!G56/3600))+'ANGLE DETERMINATION'!V46)</f>
        <v/>
      </c>
      <c r="X46" s="1" t="str">
        <f>IF('DATA ENTRY SHEET'!H56="","",(('DATA ENTRY SHEET'!H56)+('DATA ENTRY SHEET'!I56/60)+('DATA ENTRY SHEET'!J56/3600))+'ANGLE DETERMINATION'!V46)</f>
        <v/>
      </c>
      <c r="Y46" s="1" t="str">
        <f>IF('DATA ENTRY SHEET'!K56="","",(('DATA ENTRY SHEET'!K56)+('DATA ENTRY SHEET'!L56/60)+('DATA ENTRY SHEET'!M56/3600))+'ANGLE DETERMINATION'!V46)</f>
        <v/>
      </c>
      <c r="Z46" s="1" t="str">
        <f>IF('DATA ENTRY SHEET'!N56="","",(('DATA ENTRY SHEET'!N56)+('DATA ENTRY SHEET'!O56/60)+('DATA ENTRY SHEET'!P56/3600))+'ANGLE DETERMINATION'!V46)</f>
        <v/>
      </c>
      <c r="AA46" s="1" t="str">
        <f>+IF('DATA ENTRY SHEET'!Q56="","",(('DATA ENTRY SHEET'!Q56)+('DATA ENTRY SHEET'!R56/60)+('DATA ENTRY SHEET'!S56/3600))+'ANGLE DETERMINATION'!V46)</f>
        <v/>
      </c>
      <c r="AB46" s="1" t="str">
        <f t="shared" si="10"/>
        <v/>
      </c>
      <c r="AC46" s="1" t="str">
        <f t="shared" si="11"/>
        <v/>
      </c>
      <c r="AD46" s="1" t="str">
        <f t="shared" si="12"/>
        <v/>
      </c>
      <c r="AE46" s="1" t="str">
        <f t="shared" si="13"/>
        <v/>
      </c>
      <c r="AF46" s="1" t="str">
        <f t="shared" si="14"/>
        <v/>
      </c>
      <c r="AG46" s="1" t="b">
        <f>IF('DATA ENTRY SHEET'!$U$5="RESET",SUM(AB46:AF46),IF('DATA ENTRY SHEET'!$U$5="ACC",SUM(AH46:AL46),IF('DATA ENTRY SHEET'!$U$5="AVE",SUM(AM46:AQ46),FALSE)))</f>
        <v>0</v>
      </c>
      <c r="AH46" s="1" t="str">
        <f>IF('DATA ENTRY SHEET'!E56="","",(SUM(('DATA ENTRY SHEET'!E56)+('DATA ENTRY SHEET'!F56/60)+('DATA ENTRY SHEET'!G56/3600)))/2)</f>
        <v/>
      </c>
      <c r="AI46" s="1" t="str">
        <f>IF('DATA ENTRY SHEET'!H56="","",(SUM(('DATA ENTRY SHEET'!H56)+('DATA ENTRY SHEET'!I56/60)+('DATA ENTRY SHEET'!J56/3600)))/3)</f>
        <v/>
      </c>
      <c r="AJ46" s="1" t="str">
        <f>IF('DATA ENTRY SHEET'!K56="","",(SUM(('DATA ENTRY SHEET'!K56)+('DATA ENTRY SHEET'!L56/60)+('DATA ENTRY SHEET'!M56/3600)))/4)</f>
        <v/>
      </c>
      <c r="AK46" s="1" t="str">
        <f>IF('DATA ENTRY SHEET'!N56="","",(SUM(('DATA ENTRY SHEET'!N56)+('DATA ENTRY SHEET'!O56/60)+('DATA ENTRY SHEET'!P56/3600)))/5)</f>
        <v/>
      </c>
      <c r="AL46" s="1" t="str">
        <f>IF('DATA ENTRY SHEET'!Q56="","",(SUM(('DATA ENTRY SHEET'!Q56)+('DATA ENTRY SHEET'!R56/60)+('DATA ENTRY SHEET'!S56/3600)))/6)</f>
        <v/>
      </c>
      <c r="AM46" s="1" t="str">
        <f>IF('DATA ENTRY SHEET'!E56="","",('DATA ENTRY SHEET'!E56)+('DATA ENTRY SHEET'!F56/60)+('DATA ENTRY SHEET'!G56/3600))</f>
        <v/>
      </c>
      <c r="AN46" s="1" t="str">
        <f>IF('DATA ENTRY SHEET'!H56="","",('DATA ENTRY SHEET'!H56)+('DATA ENTRY SHEET'!I56/60)+('DATA ENTRY SHEET'!J56/3600))</f>
        <v/>
      </c>
      <c r="AO46" s="1" t="str">
        <f>IF('DATA ENTRY SHEET'!K56="","",('DATA ENTRY SHEET'!K56)+('DATA ENTRY SHEET'!L56/60)+('DATA ENTRY SHEET'!M56/3600))</f>
        <v/>
      </c>
      <c r="AP46" s="1" t="str">
        <f>IF('DATA ENTRY SHEET'!N56="","",('DATA ENTRY SHEET'!N56)+('DATA ENTRY SHEET'!O56/60)+('DATA ENTRY SHEET'!P56/3600))</f>
        <v/>
      </c>
      <c r="AQ46" s="1" t="str">
        <f>IF('DATA ENTRY SHEET'!Q56="","",('DATA ENTRY SHEET'!Q56)+('DATA ENTRY SHEET'!R56/60)+('DATA ENTRY SHEET'!S56/3600))</f>
        <v/>
      </c>
    </row>
    <row r="47" spans="1:43" x14ac:dyDescent="0.35">
      <c r="A47" s="1">
        <v>45</v>
      </c>
      <c r="B47" s="1">
        <f>(('DATA ENTRY SHEET'!B57)+('DATA ENTRY SHEET'!C57/60)+('DATA ENTRY SHEET'!D57/3600))</f>
        <v>0</v>
      </c>
      <c r="C47" s="1" t="str">
        <f>IF('DATA ENTRY SHEET'!E57="","",B47*2)</f>
        <v/>
      </c>
      <c r="D47" s="1" t="str">
        <f>IF('DATA ENTRY SHEET'!H57="","",B47*3)</f>
        <v/>
      </c>
      <c r="E47" s="1" t="str">
        <f>IF('DATA ENTRY SHEET'!K57="","",B47*4)</f>
        <v/>
      </c>
      <c r="F47" s="1" t="str">
        <f>IF('DATA ENTRY SHEET'!N57="","",B47*5)</f>
        <v/>
      </c>
      <c r="G47" s="1" t="str">
        <f>IF('DATA ENTRY SHEET'!Q57="","",B47*6)</f>
        <v/>
      </c>
      <c r="H47" s="1">
        <f t="shared" si="0"/>
        <v>0</v>
      </c>
      <c r="I47" s="1">
        <f t="shared" si="7"/>
        <v>0</v>
      </c>
      <c r="J47" s="1" t="str">
        <f>IF('DATA ENTRY SHEET'!E57="","",(('DATA ENTRY SHEET'!E57)+('DATA ENTRY SHEET'!F57/60)+('DATA ENTRY SHEET'!G57/3600))+I47)</f>
        <v/>
      </c>
      <c r="K47" s="1" t="str">
        <f>IF('DATA ENTRY SHEET'!H57="","",(('DATA ENTRY SHEET'!H57)+('DATA ENTRY SHEET'!I57/60)+('DATA ENTRY SHEET'!J57/3600))+I47)</f>
        <v/>
      </c>
      <c r="L47" s="1" t="str">
        <f>IF('DATA ENTRY SHEET'!K57="","",(('DATA ENTRY SHEET'!K57)+('DATA ENTRY SHEET'!L57/60)+('DATA ENTRY SHEET'!M57/3600))+I47)</f>
        <v/>
      </c>
      <c r="M47" s="1" t="str">
        <f>IF('DATA ENTRY SHEET'!N57="","",(('DATA ENTRY SHEET'!N57)+('DATA ENTRY SHEET'!O57/60)+('DATA ENTRY SHEET'!P57/3600))+I47)</f>
        <v/>
      </c>
      <c r="N47" s="1" t="str">
        <f>IF('DATA ENTRY SHEET'!Q57="","",(('DATA ENTRY SHEET'!Q57)+('DATA ENTRY SHEET'!R57/60)+('DATA ENTRY SHEET'!S57/3600))+I47)</f>
        <v/>
      </c>
      <c r="O47" s="1" t="str">
        <f t="shared" si="1"/>
        <v/>
      </c>
      <c r="P47" s="1" t="str">
        <f t="shared" si="2"/>
        <v/>
      </c>
      <c r="Q47" s="1" t="str">
        <f t="shared" si="3"/>
        <v/>
      </c>
      <c r="R47" s="1" t="str">
        <f t="shared" si="4"/>
        <v/>
      </c>
      <c r="S47" s="1" t="str">
        <f t="shared" si="5"/>
        <v/>
      </c>
      <c r="T47" s="1" t="str">
        <f t="shared" si="6"/>
        <v/>
      </c>
      <c r="U47" s="1">
        <f t="shared" si="8"/>
        <v>-360</v>
      </c>
      <c r="V47" s="1">
        <f t="shared" si="9"/>
        <v>-360</v>
      </c>
      <c r="W47" s="1" t="str">
        <f>IF('DATA ENTRY SHEET'!E57="","",(('DATA ENTRY SHEET'!E57)+('DATA ENTRY SHEET'!F57/60)+('DATA ENTRY SHEET'!G57/3600))+'ANGLE DETERMINATION'!V47)</f>
        <v/>
      </c>
      <c r="X47" s="1" t="str">
        <f>IF('DATA ENTRY SHEET'!H57="","",(('DATA ENTRY SHEET'!H57)+('DATA ENTRY SHEET'!I57/60)+('DATA ENTRY SHEET'!J57/3600))+'ANGLE DETERMINATION'!V47)</f>
        <v/>
      </c>
      <c r="Y47" s="1" t="str">
        <f>IF('DATA ENTRY SHEET'!K57="","",(('DATA ENTRY SHEET'!K57)+('DATA ENTRY SHEET'!L57/60)+('DATA ENTRY SHEET'!M57/3600))+'ANGLE DETERMINATION'!V47)</f>
        <v/>
      </c>
      <c r="Z47" s="1" t="str">
        <f>IF('DATA ENTRY SHEET'!N57="","",(('DATA ENTRY SHEET'!N57)+('DATA ENTRY SHEET'!O57/60)+('DATA ENTRY SHEET'!P57/3600))+'ANGLE DETERMINATION'!V47)</f>
        <v/>
      </c>
      <c r="AA47" s="1" t="str">
        <f>+IF('DATA ENTRY SHEET'!Q57="","",(('DATA ENTRY SHEET'!Q57)+('DATA ENTRY SHEET'!R57/60)+('DATA ENTRY SHEET'!S57/3600))+'ANGLE DETERMINATION'!V47)</f>
        <v/>
      </c>
      <c r="AB47" s="1" t="str">
        <f t="shared" si="10"/>
        <v/>
      </c>
      <c r="AC47" s="1" t="str">
        <f t="shared" si="11"/>
        <v/>
      </c>
      <c r="AD47" s="1" t="str">
        <f t="shared" si="12"/>
        <v/>
      </c>
      <c r="AE47" s="1" t="str">
        <f t="shared" si="13"/>
        <v/>
      </c>
      <c r="AF47" s="1" t="str">
        <f t="shared" si="14"/>
        <v/>
      </c>
      <c r="AG47" s="1" t="b">
        <f>IF('DATA ENTRY SHEET'!$U$5="RESET",SUM(AB47:AF47),IF('DATA ENTRY SHEET'!$U$5="ACC",SUM(AH47:AL47),IF('DATA ENTRY SHEET'!$U$5="AVE",SUM(AM47:AQ47),FALSE)))</f>
        <v>0</v>
      </c>
      <c r="AH47" s="1" t="str">
        <f>IF('DATA ENTRY SHEET'!E57="","",(SUM(('DATA ENTRY SHEET'!E57)+('DATA ENTRY SHEET'!F57/60)+('DATA ENTRY SHEET'!G57/3600)))/2)</f>
        <v/>
      </c>
      <c r="AI47" s="1" t="str">
        <f>IF('DATA ENTRY SHEET'!H57="","",(SUM(('DATA ENTRY SHEET'!H57)+('DATA ENTRY SHEET'!I57/60)+('DATA ENTRY SHEET'!J57/3600)))/3)</f>
        <v/>
      </c>
      <c r="AJ47" s="1" t="str">
        <f>IF('DATA ENTRY SHEET'!K57="","",(SUM(('DATA ENTRY SHEET'!K57)+('DATA ENTRY SHEET'!L57/60)+('DATA ENTRY SHEET'!M57/3600)))/4)</f>
        <v/>
      </c>
      <c r="AK47" s="1" t="str">
        <f>IF('DATA ENTRY SHEET'!N57="","",(SUM(('DATA ENTRY SHEET'!N57)+('DATA ENTRY SHEET'!O57/60)+('DATA ENTRY SHEET'!P57/3600)))/5)</f>
        <v/>
      </c>
      <c r="AL47" s="1" t="str">
        <f>IF('DATA ENTRY SHEET'!Q57="","",(SUM(('DATA ENTRY SHEET'!Q57)+('DATA ENTRY SHEET'!R57/60)+('DATA ENTRY SHEET'!S57/3600)))/6)</f>
        <v/>
      </c>
      <c r="AM47" s="1" t="str">
        <f>IF('DATA ENTRY SHEET'!E57="","",('DATA ENTRY SHEET'!E57)+('DATA ENTRY SHEET'!F57/60)+('DATA ENTRY SHEET'!G57/3600))</f>
        <v/>
      </c>
      <c r="AN47" s="1" t="str">
        <f>IF('DATA ENTRY SHEET'!H57="","",('DATA ENTRY SHEET'!H57)+('DATA ENTRY SHEET'!I57/60)+('DATA ENTRY SHEET'!J57/3600))</f>
        <v/>
      </c>
      <c r="AO47" s="1" t="str">
        <f>IF('DATA ENTRY SHEET'!K57="","",('DATA ENTRY SHEET'!K57)+('DATA ENTRY SHEET'!L57/60)+('DATA ENTRY SHEET'!M57/3600))</f>
        <v/>
      </c>
      <c r="AP47" s="1" t="str">
        <f>IF('DATA ENTRY SHEET'!N57="","",('DATA ENTRY SHEET'!N57)+('DATA ENTRY SHEET'!O57/60)+('DATA ENTRY SHEET'!P57/3600))</f>
        <v/>
      </c>
      <c r="AQ47" s="1" t="str">
        <f>IF('DATA ENTRY SHEET'!Q57="","",('DATA ENTRY SHEET'!Q57)+('DATA ENTRY SHEET'!R57/60)+('DATA ENTRY SHEET'!S57/3600))</f>
        <v/>
      </c>
    </row>
    <row r="48" spans="1:43" x14ac:dyDescent="0.35">
      <c r="A48" s="1">
        <v>46</v>
      </c>
      <c r="B48" s="1">
        <f>(('DATA ENTRY SHEET'!B58)+('DATA ENTRY SHEET'!C58/60)+('DATA ENTRY SHEET'!D58/3600))</f>
        <v>0</v>
      </c>
      <c r="C48" s="1" t="str">
        <f>IF('DATA ENTRY SHEET'!E58="","",B48*2)</f>
        <v/>
      </c>
      <c r="D48" s="1" t="str">
        <f>IF('DATA ENTRY SHEET'!H58="","",B48*3)</f>
        <v/>
      </c>
      <c r="E48" s="1" t="str">
        <f>IF('DATA ENTRY SHEET'!K58="","",B48*4)</f>
        <v/>
      </c>
      <c r="F48" s="1" t="str">
        <f>IF('DATA ENTRY SHEET'!N58="","",B48*5)</f>
        <v/>
      </c>
      <c r="G48" s="1" t="str">
        <f>IF('DATA ENTRY SHEET'!Q58="","",B48*6)</f>
        <v/>
      </c>
      <c r="H48" s="1">
        <f t="shared" si="0"/>
        <v>0</v>
      </c>
      <c r="I48" s="1">
        <f t="shared" si="7"/>
        <v>0</v>
      </c>
      <c r="J48" s="1" t="str">
        <f>IF('DATA ENTRY SHEET'!E58="","",(('DATA ENTRY SHEET'!E58)+('DATA ENTRY SHEET'!F58/60)+('DATA ENTRY SHEET'!G58/3600))+I48)</f>
        <v/>
      </c>
      <c r="K48" s="1" t="str">
        <f>IF('DATA ENTRY SHEET'!H58="","",(('DATA ENTRY SHEET'!H58)+('DATA ENTRY SHEET'!I58/60)+('DATA ENTRY SHEET'!J58/3600))+I48)</f>
        <v/>
      </c>
      <c r="L48" s="1" t="str">
        <f>IF('DATA ENTRY SHEET'!K58="","",(('DATA ENTRY SHEET'!K58)+('DATA ENTRY SHEET'!L58/60)+('DATA ENTRY SHEET'!M58/3600))+I48)</f>
        <v/>
      </c>
      <c r="M48" s="1" t="str">
        <f>IF('DATA ENTRY SHEET'!N58="","",(('DATA ENTRY SHEET'!N58)+('DATA ENTRY SHEET'!O58/60)+('DATA ENTRY SHEET'!P58/3600))+I48)</f>
        <v/>
      </c>
      <c r="N48" s="1" t="str">
        <f>IF('DATA ENTRY SHEET'!Q58="","",(('DATA ENTRY SHEET'!Q58)+('DATA ENTRY SHEET'!R58/60)+('DATA ENTRY SHEET'!S58/3600))+I48)</f>
        <v/>
      </c>
      <c r="O48" s="1" t="str">
        <f t="shared" si="1"/>
        <v/>
      </c>
      <c r="P48" s="1" t="str">
        <f t="shared" si="2"/>
        <v/>
      </c>
      <c r="Q48" s="1" t="str">
        <f t="shared" si="3"/>
        <v/>
      </c>
      <c r="R48" s="1" t="str">
        <f t="shared" si="4"/>
        <v/>
      </c>
      <c r="S48" s="1" t="str">
        <f t="shared" si="5"/>
        <v/>
      </c>
      <c r="T48" s="1" t="str">
        <f t="shared" si="6"/>
        <v/>
      </c>
      <c r="U48" s="1">
        <f t="shared" si="8"/>
        <v>-360</v>
      </c>
      <c r="V48" s="1">
        <f t="shared" si="9"/>
        <v>-360</v>
      </c>
      <c r="W48" s="1" t="str">
        <f>IF('DATA ENTRY SHEET'!E58="","",(('DATA ENTRY SHEET'!E58)+('DATA ENTRY SHEET'!F58/60)+('DATA ENTRY SHEET'!G58/3600))+'ANGLE DETERMINATION'!V48)</f>
        <v/>
      </c>
      <c r="X48" s="1" t="str">
        <f>IF('DATA ENTRY SHEET'!H58="","",(('DATA ENTRY SHEET'!H58)+('DATA ENTRY SHEET'!I58/60)+('DATA ENTRY SHEET'!J58/3600))+'ANGLE DETERMINATION'!V48)</f>
        <v/>
      </c>
      <c r="Y48" s="1" t="str">
        <f>IF('DATA ENTRY SHEET'!K58="","",(('DATA ENTRY SHEET'!K58)+('DATA ENTRY SHEET'!L58/60)+('DATA ENTRY SHEET'!M58/3600))+'ANGLE DETERMINATION'!V48)</f>
        <v/>
      </c>
      <c r="Z48" s="1" t="str">
        <f>IF('DATA ENTRY SHEET'!N58="","",(('DATA ENTRY SHEET'!N58)+('DATA ENTRY SHEET'!O58/60)+('DATA ENTRY SHEET'!P58/3600))+'ANGLE DETERMINATION'!V48)</f>
        <v/>
      </c>
      <c r="AA48" s="1" t="str">
        <f>+IF('DATA ENTRY SHEET'!Q58="","",(('DATA ENTRY SHEET'!Q58)+('DATA ENTRY SHEET'!R58/60)+('DATA ENTRY SHEET'!S58/3600))+'ANGLE DETERMINATION'!V48)</f>
        <v/>
      </c>
      <c r="AB48" s="1" t="str">
        <f t="shared" si="10"/>
        <v/>
      </c>
      <c r="AC48" s="1" t="str">
        <f t="shared" si="11"/>
        <v/>
      </c>
      <c r="AD48" s="1" t="str">
        <f t="shared" si="12"/>
        <v/>
      </c>
      <c r="AE48" s="1" t="str">
        <f t="shared" si="13"/>
        <v/>
      </c>
      <c r="AF48" s="1" t="str">
        <f t="shared" si="14"/>
        <v/>
      </c>
      <c r="AG48" s="1" t="b">
        <f>IF('DATA ENTRY SHEET'!$U$5="RESET",SUM(AB48:AF48),IF('DATA ENTRY SHEET'!$U$5="ACC",SUM(AH48:AL48),IF('DATA ENTRY SHEET'!$U$5="AVE",SUM(AM48:AQ48),FALSE)))</f>
        <v>0</v>
      </c>
      <c r="AH48" s="1" t="str">
        <f>IF('DATA ENTRY SHEET'!E58="","",(SUM(('DATA ENTRY SHEET'!E58)+('DATA ENTRY SHEET'!F58/60)+('DATA ENTRY SHEET'!G58/3600)))/2)</f>
        <v/>
      </c>
      <c r="AI48" s="1" t="str">
        <f>IF('DATA ENTRY SHEET'!H58="","",(SUM(('DATA ENTRY SHEET'!H58)+('DATA ENTRY SHEET'!I58/60)+('DATA ENTRY SHEET'!J58/3600)))/3)</f>
        <v/>
      </c>
      <c r="AJ48" s="1" t="str">
        <f>IF('DATA ENTRY SHEET'!K58="","",(SUM(('DATA ENTRY SHEET'!K58)+('DATA ENTRY SHEET'!L58/60)+('DATA ENTRY SHEET'!M58/3600)))/4)</f>
        <v/>
      </c>
      <c r="AK48" s="1" t="str">
        <f>IF('DATA ENTRY SHEET'!N58="","",(SUM(('DATA ENTRY SHEET'!N58)+('DATA ENTRY SHEET'!O58/60)+('DATA ENTRY SHEET'!P58/3600)))/5)</f>
        <v/>
      </c>
      <c r="AL48" s="1" t="str">
        <f>IF('DATA ENTRY SHEET'!Q58="","",(SUM(('DATA ENTRY SHEET'!Q58)+('DATA ENTRY SHEET'!R58/60)+('DATA ENTRY SHEET'!S58/3600)))/6)</f>
        <v/>
      </c>
      <c r="AM48" s="1" t="str">
        <f>IF('DATA ENTRY SHEET'!E58="","",('DATA ENTRY SHEET'!E58)+('DATA ENTRY SHEET'!F58/60)+('DATA ENTRY SHEET'!G58/3600))</f>
        <v/>
      </c>
      <c r="AN48" s="1" t="str">
        <f>IF('DATA ENTRY SHEET'!H58="","",('DATA ENTRY SHEET'!H58)+('DATA ENTRY SHEET'!I58/60)+('DATA ENTRY SHEET'!J58/3600))</f>
        <v/>
      </c>
      <c r="AO48" s="1" t="str">
        <f>IF('DATA ENTRY SHEET'!K58="","",('DATA ENTRY SHEET'!K58)+('DATA ENTRY SHEET'!L58/60)+('DATA ENTRY SHEET'!M58/3600))</f>
        <v/>
      </c>
      <c r="AP48" s="1" t="str">
        <f>IF('DATA ENTRY SHEET'!N58="","",('DATA ENTRY SHEET'!N58)+('DATA ENTRY SHEET'!O58/60)+('DATA ENTRY SHEET'!P58/3600))</f>
        <v/>
      </c>
      <c r="AQ48" s="1" t="str">
        <f>IF('DATA ENTRY SHEET'!Q58="","",('DATA ENTRY SHEET'!Q58)+('DATA ENTRY SHEET'!R58/60)+('DATA ENTRY SHEET'!S58/3600))</f>
        <v/>
      </c>
    </row>
    <row r="49" spans="1:43" x14ac:dyDescent="0.35">
      <c r="A49" s="1">
        <v>47</v>
      </c>
      <c r="B49" s="1">
        <f>(('DATA ENTRY SHEET'!B59)+('DATA ENTRY SHEET'!C59/60)+('DATA ENTRY SHEET'!D59/3600))</f>
        <v>0</v>
      </c>
      <c r="C49" s="1" t="str">
        <f>IF('DATA ENTRY SHEET'!E59="","",B49*2)</f>
        <v/>
      </c>
      <c r="D49" s="1" t="str">
        <f>IF('DATA ENTRY SHEET'!H59="","",B49*3)</f>
        <v/>
      </c>
      <c r="E49" s="1" t="str">
        <f>IF('DATA ENTRY SHEET'!K59="","",B49*4)</f>
        <v/>
      </c>
      <c r="F49" s="1" t="str">
        <f>IF('DATA ENTRY SHEET'!N59="","",B49*5)</f>
        <v/>
      </c>
      <c r="G49" s="1" t="str">
        <f>IF('DATA ENTRY SHEET'!Q59="","",B49*6)</f>
        <v/>
      </c>
      <c r="H49" s="1">
        <f t="shared" si="0"/>
        <v>0</v>
      </c>
      <c r="I49" s="1">
        <f t="shared" si="7"/>
        <v>0</v>
      </c>
      <c r="J49" s="1" t="str">
        <f>IF('DATA ENTRY SHEET'!E59="","",(('DATA ENTRY SHEET'!E59)+('DATA ENTRY SHEET'!F59/60)+('DATA ENTRY SHEET'!G59/3600))+I49)</f>
        <v/>
      </c>
      <c r="K49" s="1" t="str">
        <f>IF('DATA ENTRY SHEET'!H59="","",(('DATA ENTRY SHEET'!H59)+('DATA ENTRY SHEET'!I59/60)+('DATA ENTRY SHEET'!J59/3600))+I49)</f>
        <v/>
      </c>
      <c r="L49" s="1" t="str">
        <f>IF('DATA ENTRY SHEET'!K59="","",(('DATA ENTRY SHEET'!K59)+('DATA ENTRY SHEET'!L59/60)+('DATA ENTRY SHEET'!M59/3600))+I49)</f>
        <v/>
      </c>
      <c r="M49" s="1" t="str">
        <f>IF('DATA ENTRY SHEET'!N59="","",(('DATA ENTRY SHEET'!N59)+('DATA ENTRY SHEET'!O59/60)+('DATA ENTRY SHEET'!P59/3600))+I49)</f>
        <v/>
      </c>
      <c r="N49" s="1" t="str">
        <f>IF('DATA ENTRY SHEET'!Q59="","",(('DATA ENTRY SHEET'!Q59)+('DATA ENTRY SHEET'!R59/60)+('DATA ENTRY SHEET'!S59/3600))+I49)</f>
        <v/>
      </c>
      <c r="O49" s="1" t="str">
        <f t="shared" si="1"/>
        <v/>
      </c>
      <c r="P49" s="1" t="str">
        <f t="shared" si="2"/>
        <v/>
      </c>
      <c r="Q49" s="1" t="str">
        <f t="shared" si="3"/>
        <v/>
      </c>
      <c r="R49" s="1" t="str">
        <f t="shared" si="4"/>
        <v/>
      </c>
      <c r="S49" s="1" t="str">
        <f t="shared" si="5"/>
        <v/>
      </c>
      <c r="T49" s="1" t="str">
        <f t="shared" si="6"/>
        <v/>
      </c>
      <c r="U49" s="1">
        <f t="shared" si="8"/>
        <v>-360</v>
      </c>
      <c r="V49" s="1">
        <f t="shared" si="9"/>
        <v>-360</v>
      </c>
      <c r="W49" s="1" t="str">
        <f>IF('DATA ENTRY SHEET'!E59="","",(('DATA ENTRY SHEET'!E59)+('DATA ENTRY SHEET'!F59/60)+('DATA ENTRY SHEET'!G59/3600))+'ANGLE DETERMINATION'!V49)</f>
        <v/>
      </c>
      <c r="X49" s="1" t="str">
        <f>IF('DATA ENTRY SHEET'!H59="","",(('DATA ENTRY SHEET'!H59)+('DATA ENTRY SHEET'!I59/60)+('DATA ENTRY SHEET'!J59/3600))+'ANGLE DETERMINATION'!V49)</f>
        <v/>
      </c>
      <c r="Y49" s="1" t="str">
        <f>IF('DATA ENTRY SHEET'!K59="","",(('DATA ENTRY SHEET'!K59)+('DATA ENTRY SHEET'!L59/60)+('DATA ENTRY SHEET'!M59/3600))+'ANGLE DETERMINATION'!V49)</f>
        <v/>
      </c>
      <c r="Z49" s="1" t="str">
        <f>IF('DATA ENTRY SHEET'!N59="","",(('DATA ENTRY SHEET'!N59)+('DATA ENTRY SHEET'!O59/60)+('DATA ENTRY SHEET'!P59/3600))+'ANGLE DETERMINATION'!V49)</f>
        <v/>
      </c>
      <c r="AA49" s="1" t="str">
        <f>+IF('DATA ENTRY SHEET'!Q59="","",(('DATA ENTRY SHEET'!Q59)+('DATA ENTRY SHEET'!R59/60)+('DATA ENTRY SHEET'!S59/3600))+'ANGLE DETERMINATION'!V49)</f>
        <v/>
      </c>
      <c r="AB49" s="1" t="str">
        <f t="shared" si="10"/>
        <v/>
      </c>
      <c r="AC49" s="1" t="str">
        <f t="shared" si="11"/>
        <v/>
      </c>
      <c r="AD49" s="1" t="str">
        <f t="shared" si="12"/>
        <v/>
      </c>
      <c r="AE49" s="1" t="str">
        <f t="shared" si="13"/>
        <v/>
      </c>
      <c r="AF49" s="1" t="str">
        <f t="shared" si="14"/>
        <v/>
      </c>
      <c r="AG49" s="1" t="b">
        <f>IF('DATA ENTRY SHEET'!$U$5="RESET",SUM(AB49:AF49),IF('DATA ENTRY SHEET'!$U$5="ACC",SUM(AH49:AL49),IF('DATA ENTRY SHEET'!$U$5="AVE",SUM(AM49:AQ49),FALSE)))</f>
        <v>0</v>
      </c>
      <c r="AH49" s="1" t="str">
        <f>IF('DATA ENTRY SHEET'!E59="","",(SUM(('DATA ENTRY SHEET'!E59)+('DATA ENTRY SHEET'!F59/60)+('DATA ENTRY SHEET'!G59/3600)))/2)</f>
        <v/>
      </c>
      <c r="AI49" s="1" t="str">
        <f>IF('DATA ENTRY SHEET'!H59="","",(SUM(('DATA ENTRY SHEET'!H59)+('DATA ENTRY SHEET'!I59/60)+('DATA ENTRY SHEET'!J59/3600)))/3)</f>
        <v/>
      </c>
      <c r="AJ49" s="1" t="str">
        <f>IF('DATA ENTRY SHEET'!K59="","",(SUM(('DATA ENTRY SHEET'!K59)+('DATA ENTRY SHEET'!L59/60)+('DATA ENTRY SHEET'!M59/3600)))/4)</f>
        <v/>
      </c>
      <c r="AK49" s="1" t="str">
        <f>IF('DATA ENTRY SHEET'!N59="","",(SUM(('DATA ENTRY SHEET'!N59)+('DATA ENTRY SHEET'!O59/60)+('DATA ENTRY SHEET'!P59/3600)))/5)</f>
        <v/>
      </c>
      <c r="AL49" s="1" t="str">
        <f>IF('DATA ENTRY SHEET'!Q59="","",(SUM(('DATA ENTRY SHEET'!Q59)+('DATA ENTRY SHEET'!R59/60)+('DATA ENTRY SHEET'!S59/3600)))/6)</f>
        <v/>
      </c>
      <c r="AM49" s="1" t="str">
        <f>IF('DATA ENTRY SHEET'!E59="","",('DATA ENTRY SHEET'!E59)+('DATA ENTRY SHEET'!F59/60)+('DATA ENTRY SHEET'!G59/3600))</f>
        <v/>
      </c>
      <c r="AN49" s="1" t="str">
        <f>IF('DATA ENTRY SHEET'!H59="","",('DATA ENTRY SHEET'!H59)+('DATA ENTRY SHEET'!I59/60)+('DATA ENTRY SHEET'!J59/3600))</f>
        <v/>
      </c>
      <c r="AO49" s="1" t="str">
        <f>IF('DATA ENTRY SHEET'!K59="","",('DATA ENTRY SHEET'!K59)+('DATA ENTRY SHEET'!L59/60)+('DATA ENTRY SHEET'!M59/3600))</f>
        <v/>
      </c>
      <c r="AP49" s="1" t="str">
        <f>IF('DATA ENTRY SHEET'!N59="","",('DATA ENTRY SHEET'!N59)+('DATA ENTRY SHEET'!O59/60)+('DATA ENTRY SHEET'!P59/3600))</f>
        <v/>
      </c>
      <c r="AQ49" s="1" t="str">
        <f>IF('DATA ENTRY SHEET'!Q59="","",('DATA ENTRY SHEET'!Q59)+('DATA ENTRY SHEET'!R59/60)+('DATA ENTRY SHEET'!S59/3600))</f>
        <v/>
      </c>
    </row>
    <row r="50" spans="1:43" x14ac:dyDescent="0.35">
      <c r="A50" s="1">
        <v>48</v>
      </c>
      <c r="B50" s="1">
        <f>(('DATA ENTRY SHEET'!B60)+('DATA ENTRY SHEET'!C60/60)+('DATA ENTRY SHEET'!D60/3600))</f>
        <v>0</v>
      </c>
      <c r="C50" s="1" t="str">
        <f>IF('DATA ENTRY SHEET'!E60="","",B50*2)</f>
        <v/>
      </c>
      <c r="D50" s="1" t="str">
        <f>IF('DATA ENTRY SHEET'!H60="","",B50*3)</f>
        <v/>
      </c>
      <c r="E50" s="1" t="str">
        <f>IF('DATA ENTRY SHEET'!K60="","",B50*4)</f>
        <v/>
      </c>
      <c r="F50" s="1" t="str">
        <f>IF('DATA ENTRY SHEET'!N60="","",B50*5)</f>
        <v/>
      </c>
      <c r="G50" s="1" t="str">
        <f>IF('DATA ENTRY SHEET'!Q60="","",B50*6)</f>
        <v/>
      </c>
      <c r="H50" s="1">
        <f t="shared" si="0"/>
        <v>0</v>
      </c>
      <c r="I50" s="1">
        <f t="shared" si="7"/>
        <v>0</v>
      </c>
      <c r="J50" s="1" t="str">
        <f>IF('DATA ENTRY SHEET'!E60="","",(('DATA ENTRY SHEET'!E60)+('DATA ENTRY SHEET'!F60/60)+('DATA ENTRY SHEET'!G60/3600))+I50)</f>
        <v/>
      </c>
      <c r="K50" s="1" t="str">
        <f>IF('DATA ENTRY SHEET'!H60="","",(('DATA ENTRY SHEET'!H60)+('DATA ENTRY SHEET'!I60/60)+('DATA ENTRY SHEET'!J60/3600))+I50)</f>
        <v/>
      </c>
      <c r="L50" s="1" t="str">
        <f>IF('DATA ENTRY SHEET'!K60="","",(('DATA ENTRY SHEET'!K60)+('DATA ENTRY SHEET'!L60/60)+('DATA ENTRY SHEET'!M60/3600))+I50)</f>
        <v/>
      </c>
      <c r="M50" s="1" t="str">
        <f>IF('DATA ENTRY SHEET'!N60="","",(('DATA ENTRY SHEET'!N60)+('DATA ENTRY SHEET'!O60/60)+('DATA ENTRY SHEET'!P60/3600))+I50)</f>
        <v/>
      </c>
      <c r="N50" s="1" t="str">
        <f>IF('DATA ENTRY SHEET'!Q60="","",(('DATA ENTRY SHEET'!Q60)+('DATA ENTRY SHEET'!R60/60)+('DATA ENTRY SHEET'!S60/3600))+I50)</f>
        <v/>
      </c>
      <c r="O50" s="1" t="str">
        <f t="shared" si="1"/>
        <v/>
      </c>
      <c r="P50" s="1" t="str">
        <f t="shared" si="2"/>
        <v/>
      </c>
      <c r="Q50" s="1" t="str">
        <f t="shared" si="3"/>
        <v/>
      </c>
      <c r="R50" s="1" t="str">
        <f t="shared" si="4"/>
        <v/>
      </c>
      <c r="S50" s="1" t="str">
        <f t="shared" si="5"/>
        <v/>
      </c>
      <c r="T50" s="1" t="str">
        <f t="shared" si="6"/>
        <v/>
      </c>
      <c r="U50" s="1">
        <f t="shared" si="8"/>
        <v>-360</v>
      </c>
      <c r="V50" s="1">
        <f t="shared" si="9"/>
        <v>-360</v>
      </c>
      <c r="W50" s="1" t="str">
        <f>IF('DATA ENTRY SHEET'!E60="","",(('DATA ENTRY SHEET'!E60)+('DATA ENTRY SHEET'!F60/60)+('DATA ENTRY SHEET'!G60/3600))+'ANGLE DETERMINATION'!V50)</f>
        <v/>
      </c>
      <c r="X50" s="1" t="str">
        <f>IF('DATA ENTRY SHEET'!H60="","",(('DATA ENTRY SHEET'!H60)+('DATA ENTRY SHEET'!I60/60)+('DATA ENTRY SHEET'!J60/3600))+'ANGLE DETERMINATION'!V50)</f>
        <v/>
      </c>
      <c r="Y50" s="1" t="str">
        <f>IF('DATA ENTRY SHEET'!K60="","",(('DATA ENTRY SHEET'!K60)+('DATA ENTRY SHEET'!L60/60)+('DATA ENTRY SHEET'!M60/3600))+'ANGLE DETERMINATION'!V50)</f>
        <v/>
      </c>
      <c r="Z50" s="1" t="str">
        <f>IF('DATA ENTRY SHEET'!N60="","",(('DATA ENTRY SHEET'!N60)+('DATA ENTRY SHEET'!O60/60)+('DATA ENTRY SHEET'!P60/3600))+'ANGLE DETERMINATION'!V50)</f>
        <v/>
      </c>
      <c r="AA50" s="1" t="str">
        <f>+IF('DATA ENTRY SHEET'!Q60="","",(('DATA ENTRY SHEET'!Q60)+('DATA ENTRY SHEET'!R60/60)+('DATA ENTRY SHEET'!S60/3600))+'ANGLE DETERMINATION'!V50)</f>
        <v/>
      </c>
      <c r="AB50" s="1" t="str">
        <f t="shared" si="10"/>
        <v/>
      </c>
      <c r="AC50" s="1" t="str">
        <f t="shared" si="11"/>
        <v/>
      </c>
      <c r="AD50" s="1" t="str">
        <f t="shared" si="12"/>
        <v/>
      </c>
      <c r="AE50" s="1" t="str">
        <f t="shared" si="13"/>
        <v/>
      </c>
      <c r="AF50" s="1" t="str">
        <f t="shared" si="14"/>
        <v/>
      </c>
      <c r="AG50" s="1" t="b">
        <f>IF('DATA ENTRY SHEET'!$U$5="RESET",SUM(AB50:AF50),IF('DATA ENTRY SHEET'!$U$5="ACC",SUM(AH50:AL50),IF('DATA ENTRY SHEET'!$U$5="AVE",SUM(AM50:AQ50),FALSE)))</f>
        <v>0</v>
      </c>
      <c r="AH50" s="1" t="str">
        <f>IF('DATA ENTRY SHEET'!E60="","",(SUM(('DATA ENTRY SHEET'!E60)+('DATA ENTRY SHEET'!F60/60)+('DATA ENTRY SHEET'!G60/3600)))/2)</f>
        <v/>
      </c>
      <c r="AI50" s="1" t="str">
        <f>IF('DATA ENTRY SHEET'!H60="","",(SUM(('DATA ENTRY SHEET'!H60)+('DATA ENTRY SHEET'!I60/60)+('DATA ENTRY SHEET'!J60/3600)))/3)</f>
        <v/>
      </c>
      <c r="AJ50" s="1" t="str">
        <f>IF('DATA ENTRY SHEET'!K60="","",(SUM(('DATA ENTRY SHEET'!K60)+('DATA ENTRY SHEET'!L60/60)+('DATA ENTRY SHEET'!M60/3600)))/4)</f>
        <v/>
      </c>
      <c r="AK50" s="1" t="str">
        <f>IF('DATA ENTRY SHEET'!N60="","",(SUM(('DATA ENTRY SHEET'!N60)+('DATA ENTRY SHEET'!O60/60)+('DATA ENTRY SHEET'!P60/3600)))/5)</f>
        <v/>
      </c>
      <c r="AL50" s="1" t="str">
        <f>IF('DATA ENTRY SHEET'!Q60="","",(SUM(('DATA ENTRY SHEET'!Q60)+('DATA ENTRY SHEET'!R60/60)+('DATA ENTRY SHEET'!S60/3600)))/6)</f>
        <v/>
      </c>
      <c r="AM50" s="1" t="str">
        <f>IF('DATA ENTRY SHEET'!E60="","",('DATA ENTRY SHEET'!E60)+('DATA ENTRY SHEET'!F60/60)+('DATA ENTRY SHEET'!G60/3600))</f>
        <v/>
      </c>
      <c r="AN50" s="1" t="str">
        <f>IF('DATA ENTRY SHEET'!H60="","",('DATA ENTRY SHEET'!H60)+('DATA ENTRY SHEET'!I60/60)+('DATA ENTRY SHEET'!J60/3600))</f>
        <v/>
      </c>
      <c r="AO50" s="1" t="str">
        <f>IF('DATA ENTRY SHEET'!K60="","",('DATA ENTRY SHEET'!K60)+('DATA ENTRY SHEET'!L60/60)+('DATA ENTRY SHEET'!M60/3600))</f>
        <v/>
      </c>
      <c r="AP50" s="1" t="str">
        <f>IF('DATA ENTRY SHEET'!N60="","",('DATA ENTRY SHEET'!N60)+('DATA ENTRY SHEET'!O60/60)+('DATA ENTRY SHEET'!P60/3600))</f>
        <v/>
      </c>
      <c r="AQ50" s="1" t="str">
        <f>IF('DATA ENTRY SHEET'!Q60="","",('DATA ENTRY SHEET'!Q60)+('DATA ENTRY SHEET'!R60/60)+('DATA ENTRY SHEET'!S60/3600))</f>
        <v/>
      </c>
    </row>
    <row r="51" spans="1:43" x14ac:dyDescent="0.35">
      <c r="A51" s="1">
        <v>49</v>
      </c>
      <c r="B51" s="1">
        <f>(('DATA ENTRY SHEET'!B61)+('DATA ENTRY SHEET'!C61/60)+('DATA ENTRY SHEET'!D61/3600))</f>
        <v>0</v>
      </c>
      <c r="C51" s="1" t="str">
        <f>IF('DATA ENTRY SHEET'!E61="","",B51*2)</f>
        <v/>
      </c>
      <c r="D51" s="1" t="str">
        <f>IF('DATA ENTRY SHEET'!H61="","",B51*3)</f>
        <v/>
      </c>
      <c r="E51" s="1" t="str">
        <f>IF('DATA ENTRY SHEET'!K61="","",B51*4)</f>
        <v/>
      </c>
      <c r="F51" s="1" t="str">
        <f>IF('DATA ENTRY SHEET'!N61="","",B51*5)</f>
        <v/>
      </c>
      <c r="G51" s="1" t="str">
        <f>IF('DATA ENTRY SHEET'!Q61="","",B51*6)</f>
        <v/>
      </c>
      <c r="H51" s="1">
        <f t="shared" si="0"/>
        <v>0</v>
      </c>
      <c r="I51" s="1">
        <f t="shared" si="7"/>
        <v>0</v>
      </c>
      <c r="J51" s="1" t="str">
        <f>IF('DATA ENTRY SHEET'!E61="","",(('DATA ENTRY SHEET'!E61)+('DATA ENTRY SHEET'!F61/60)+('DATA ENTRY SHEET'!G61/3600))+I51)</f>
        <v/>
      </c>
      <c r="K51" s="1" t="str">
        <f>IF('DATA ENTRY SHEET'!H61="","",(('DATA ENTRY SHEET'!H61)+('DATA ENTRY SHEET'!I61/60)+('DATA ENTRY SHEET'!J61/3600))+I51)</f>
        <v/>
      </c>
      <c r="L51" s="1" t="str">
        <f>IF('DATA ENTRY SHEET'!K61="","",(('DATA ENTRY SHEET'!K61)+('DATA ENTRY SHEET'!L61/60)+('DATA ENTRY SHEET'!M61/3600))+I51)</f>
        <v/>
      </c>
      <c r="M51" s="1" t="str">
        <f>IF('DATA ENTRY SHEET'!N61="","",(('DATA ENTRY SHEET'!N61)+('DATA ENTRY SHEET'!O61/60)+('DATA ENTRY SHEET'!P61/3600))+I51)</f>
        <v/>
      </c>
      <c r="N51" s="1" t="str">
        <f>IF('DATA ENTRY SHEET'!Q61="","",(('DATA ENTRY SHEET'!Q61)+('DATA ENTRY SHEET'!R61/60)+('DATA ENTRY SHEET'!S61/3600))+I51)</f>
        <v/>
      </c>
      <c r="O51" s="1" t="str">
        <f t="shared" si="1"/>
        <v/>
      </c>
      <c r="P51" s="1" t="str">
        <f t="shared" si="2"/>
        <v/>
      </c>
      <c r="Q51" s="1" t="str">
        <f t="shared" si="3"/>
        <v/>
      </c>
      <c r="R51" s="1" t="str">
        <f t="shared" si="4"/>
        <v/>
      </c>
      <c r="S51" s="1" t="str">
        <f t="shared" si="5"/>
        <v/>
      </c>
      <c r="T51" s="1" t="str">
        <f t="shared" si="6"/>
        <v/>
      </c>
      <c r="U51" s="1">
        <f t="shared" si="8"/>
        <v>-360</v>
      </c>
      <c r="V51" s="1">
        <f t="shared" si="9"/>
        <v>-360</v>
      </c>
      <c r="W51" s="1" t="str">
        <f>IF('DATA ENTRY SHEET'!E61="","",(('DATA ENTRY SHEET'!E61)+('DATA ENTRY SHEET'!F61/60)+('DATA ENTRY SHEET'!G61/3600))+'ANGLE DETERMINATION'!V51)</f>
        <v/>
      </c>
      <c r="X51" s="1" t="str">
        <f>IF('DATA ENTRY SHEET'!H61="","",(('DATA ENTRY SHEET'!H61)+('DATA ENTRY SHEET'!I61/60)+('DATA ENTRY SHEET'!J61/3600))+'ANGLE DETERMINATION'!V51)</f>
        <v/>
      </c>
      <c r="Y51" s="1" t="str">
        <f>IF('DATA ENTRY SHEET'!K61="","",(('DATA ENTRY SHEET'!K61)+('DATA ENTRY SHEET'!L61/60)+('DATA ENTRY SHEET'!M61/3600))+'ANGLE DETERMINATION'!V51)</f>
        <v/>
      </c>
      <c r="Z51" s="1" t="str">
        <f>IF('DATA ENTRY SHEET'!N61="","",(('DATA ENTRY SHEET'!N61)+('DATA ENTRY SHEET'!O61/60)+('DATA ENTRY SHEET'!P61/3600))+'ANGLE DETERMINATION'!V51)</f>
        <v/>
      </c>
      <c r="AA51" s="1" t="str">
        <f>+IF('DATA ENTRY SHEET'!Q61="","",(('DATA ENTRY SHEET'!Q61)+('DATA ENTRY SHEET'!R61/60)+('DATA ENTRY SHEET'!S61/3600))+'ANGLE DETERMINATION'!V51)</f>
        <v/>
      </c>
      <c r="AB51" s="1" t="str">
        <f t="shared" si="10"/>
        <v/>
      </c>
      <c r="AC51" s="1" t="str">
        <f t="shared" si="11"/>
        <v/>
      </c>
      <c r="AD51" s="1" t="str">
        <f t="shared" si="12"/>
        <v/>
      </c>
      <c r="AE51" s="1" t="str">
        <f t="shared" si="13"/>
        <v/>
      </c>
      <c r="AF51" s="1" t="str">
        <f t="shared" si="14"/>
        <v/>
      </c>
      <c r="AG51" s="1" t="b">
        <f>IF('DATA ENTRY SHEET'!$U$5="RESET",SUM(AB51:AF51),IF('DATA ENTRY SHEET'!$U$5="ACC",SUM(AH51:AL51),IF('DATA ENTRY SHEET'!$U$5="AVE",SUM(AM51:AQ51),FALSE)))</f>
        <v>0</v>
      </c>
      <c r="AH51" s="1" t="str">
        <f>IF('DATA ENTRY SHEET'!E61="","",(SUM(('DATA ENTRY SHEET'!E61)+('DATA ENTRY SHEET'!F61/60)+('DATA ENTRY SHEET'!G61/3600)))/2)</f>
        <v/>
      </c>
      <c r="AI51" s="1" t="str">
        <f>IF('DATA ENTRY SHEET'!H61="","",(SUM(('DATA ENTRY SHEET'!H61)+('DATA ENTRY SHEET'!I61/60)+('DATA ENTRY SHEET'!J61/3600)))/3)</f>
        <v/>
      </c>
      <c r="AJ51" s="1" t="str">
        <f>IF('DATA ENTRY SHEET'!K61="","",(SUM(('DATA ENTRY SHEET'!K61)+('DATA ENTRY SHEET'!L61/60)+('DATA ENTRY SHEET'!M61/3600)))/4)</f>
        <v/>
      </c>
      <c r="AK51" s="1" t="str">
        <f>IF('DATA ENTRY SHEET'!N61="","",(SUM(('DATA ENTRY SHEET'!N61)+('DATA ENTRY SHEET'!O61/60)+('DATA ENTRY SHEET'!P61/3600)))/5)</f>
        <v/>
      </c>
      <c r="AL51" s="1" t="str">
        <f>IF('DATA ENTRY SHEET'!Q61="","",(SUM(('DATA ENTRY SHEET'!Q61)+('DATA ENTRY SHEET'!R61/60)+('DATA ENTRY SHEET'!S61/3600)))/6)</f>
        <v/>
      </c>
      <c r="AM51" s="1" t="str">
        <f>IF('DATA ENTRY SHEET'!E61="","",('DATA ENTRY SHEET'!E61)+('DATA ENTRY SHEET'!F61/60)+('DATA ENTRY SHEET'!G61/3600))</f>
        <v/>
      </c>
      <c r="AN51" s="1" t="str">
        <f>IF('DATA ENTRY SHEET'!H61="","",('DATA ENTRY SHEET'!H61)+('DATA ENTRY SHEET'!I61/60)+('DATA ENTRY SHEET'!J61/3600))</f>
        <v/>
      </c>
      <c r="AO51" s="1" t="str">
        <f>IF('DATA ENTRY SHEET'!K61="","",('DATA ENTRY SHEET'!K61)+('DATA ENTRY SHEET'!L61/60)+('DATA ENTRY SHEET'!M61/3600))</f>
        <v/>
      </c>
      <c r="AP51" s="1" t="str">
        <f>IF('DATA ENTRY SHEET'!N61="","",('DATA ENTRY SHEET'!N61)+('DATA ENTRY SHEET'!O61/60)+('DATA ENTRY SHEET'!P61/3600))</f>
        <v/>
      </c>
      <c r="AQ51" s="1" t="str">
        <f>IF('DATA ENTRY SHEET'!Q61="","",('DATA ENTRY SHEET'!Q61)+('DATA ENTRY SHEET'!R61/60)+('DATA ENTRY SHEET'!S61/3600))</f>
        <v/>
      </c>
    </row>
    <row r="52" spans="1:43" x14ac:dyDescent="0.35">
      <c r="A52" s="1">
        <v>50</v>
      </c>
      <c r="B52" s="1">
        <f>(('DATA ENTRY SHEET'!B62)+('DATA ENTRY SHEET'!C62/60)+('DATA ENTRY SHEET'!D62/3600))</f>
        <v>0</v>
      </c>
      <c r="C52" s="1" t="str">
        <f>IF('DATA ENTRY SHEET'!E62="","",B52*2)</f>
        <v/>
      </c>
      <c r="D52" s="1" t="str">
        <f>IF('DATA ENTRY SHEET'!H62="","",B52*3)</f>
        <v/>
      </c>
      <c r="E52" s="1" t="str">
        <f>IF('DATA ENTRY SHEET'!K62="","",B52*4)</f>
        <v/>
      </c>
      <c r="F52" s="1" t="str">
        <f>IF('DATA ENTRY SHEET'!N62="","",B52*5)</f>
        <v/>
      </c>
      <c r="G52" s="1" t="str">
        <f>IF('DATA ENTRY SHEET'!Q62="","",B52*6)</f>
        <v/>
      </c>
      <c r="H52" s="1">
        <f t="shared" si="0"/>
        <v>0</v>
      </c>
      <c r="I52" s="1">
        <f t="shared" si="7"/>
        <v>0</v>
      </c>
      <c r="J52" s="1" t="str">
        <f>IF('DATA ENTRY SHEET'!E62="","",(('DATA ENTRY SHEET'!E62)+('DATA ENTRY SHEET'!F62/60)+('DATA ENTRY SHEET'!G62/3600))+I52)</f>
        <v/>
      </c>
      <c r="K52" s="1" t="str">
        <f>IF('DATA ENTRY SHEET'!H62="","",(('DATA ENTRY SHEET'!H62)+('DATA ENTRY SHEET'!I62/60)+('DATA ENTRY SHEET'!J62/3600))+I52)</f>
        <v/>
      </c>
      <c r="L52" s="1" t="str">
        <f>IF('DATA ENTRY SHEET'!K62="","",(('DATA ENTRY SHEET'!K62)+('DATA ENTRY SHEET'!L62/60)+('DATA ENTRY SHEET'!M62/3600))+I52)</f>
        <v/>
      </c>
      <c r="M52" s="1" t="str">
        <f>IF('DATA ENTRY SHEET'!N62="","",(('DATA ENTRY SHEET'!N62)+('DATA ENTRY SHEET'!O62/60)+('DATA ENTRY SHEET'!P62/3600))+I52)</f>
        <v/>
      </c>
      <c r="N52" s="1" t="str">
        <f>IF('DATA ENTRY SHEET'!Q62="","",(('DATA ENTRY SHEET'!Q62)+('DATA ENTRY SHEET'!R62/60)+('DATA ENTRY SHEET'!S62/3600))+I52)</f>
        <v/>
      </c>
      <c r="O52" s="1" t="str">
        <f t="shared" si="1"/>
        <v/>
      </c>
      <c r="P52" s="1" t="str">
        <f t="shared" si="2"/>
        <v/>
      </c>
      <c r="Q52" s="1" t="str">
        <f t="shared" si="3"/>
        <v/>
      </c>
      <c r="R52" s="1" t="str">
        <f t="shared" si="4"/>
        <v/>
      </c>
      <c r="S52" s="1" t="str">
        <f t="shared" si="5"/>
        <v/>
      </c>
      <c r="T52" s="1" t="str">
        <f t="shared" si="6"/>
        <v/>
      </c>
      <c r="U52" s="1">
        <f t="shared" si="8"/>
        <v>-360</v>
      </c>
      <c r="V52" s="1">
        <f t="shared" si="9"/>
        <v>-360</v>
      </c>
      <c r="W52" s="1" t="str">
        <f>IF('DATA ENTRY SHEET'!E62="","",(('DATA ENTRY SHEET'!E62)+('DATA ENTRY SHEET'!F62/60)+('DATA ENTRY SHEET'!G62/3600))+'ANGLE DETERMINATION'!V52)</f>
        <v/>
      </c>
      <c r="X52" s="1" t="str">
        <f>IF('DATA ENTRY SHEET'!H62="","",(('DATA ENTRY SHEET'!H62)+('DATA ENTRY SHEET'!I62/60)+('DATA ENTRY SHEET'!J62/3600))+'ANGLE DETERMINATION'!V52)</f>
        <v/>
      </c>
      <c r="Y52" s="1" t="str">
        <f>IF('DATA ENTRY SHEET'!K62="","",(('DATA ENTRY SHEET'!K62)+('DATA ENTRY SHEET'!L62/60)+('DATA ENTRY SHEET'!M62/3600))+'ANGLE DETERMINATION'!V52)</f>
        <v/>
      </c>
      <c r="Z52" s="1" t="str">
        <f>IF('DATA ENTRY SHEET'!N62="","",(('DATA ENTRY SHEET'!N62)+('DATA ENTRY SHEET'!O62/60)+('DATA ENTRY SHEET'!P62/3600))+'ANGLE DETERMINATION'!V52)</f>
        <v/>
      </c>
      <c r="AA52" s="1" t="str">
        <f>+IF('DATA ENTRY SHEET'!Q62="","",(('DATA ENTRY SHEET'!Q62)+('DATA ENTRY SHEET'!R62/60)+('DATA ENTRY SHEET'!S62/3600))+'ANGLE DETERMINATION'!V52)</f>
        <v/>
      </c>
      <c r="AB52" s="1" t="str">
        <f t="shared" si="10"/>
        <v/>
      </c>
      <c r="AC52" s="1" t="str">
        <f t="shared" si="11"/>
        <v/>
      </c>
      <c r="AD52" s="1" t="str">
        <f t="shared" si="12"/>
        <v/>
      </c>
      <c r="AE52" s="1" t="str">
        <f t="shared" si="13"/>
        <v/>
      </c>
      <c r="AF52" s="1" t="str">
        <f t="shared" si="14"/>
        <v/>
      </c>
      <c r="AG52" s="1" t="b">
        <f>IF('DATA ENTRY SHEET'!$U$5="RESET",SUM(AB52:AF52),IF('DATA ENTRY SHEET'!$U$5="ACC",SUM(AH52:AL52),IF('DATA ENTRY SHEET'!$U$5="AVE",SUM(AM52:AQ52),FALSE)))</f>
        <v>0</v>
      </c>
      <c r="AH52" s="1" t="str">
        <f>IF('DATA ENTRY SHEET'!E62="","",(SUM(('DATA ENTRY SHEET'!E62)+('DATA ENTRY SHEET'!F62/60)+('DATA ENTRY SHEET'!G62/3600)))/2)</f>
        <v/>
      </c>
      <c r="AI52" s="1" t="str">
        <f>IF('DATA ENTRY SHEET'!H62="","",(SUM(('DATA ENTRY SHEET'!H62)+('DATA ENTRY SHEET'!I62/60)+('DATA ENTRY SHEET'!J62/3600)))/3)</f>
        <v/>
      </c>
      <c r="AJ52" s="1" t="str">
        <f>IF('DATA ENTRY SHEET'!K62="","",(SUM(('DATA ENTRY SHEET'!K62)+('DATA ENTRY SHEET'!L62/60)+('DATA ENTRY SHEET'!M62/3600)))/4)</f>
        <v/>
      </c>
      <c r="AK52" s="1" t="str">
        <f>IF('DATA ENTRY SHEET'!N62="","",(SUM(('DATA ENTRY SHEET'!N62)+('DATA ENTRY SHEET'!O62/60)+('DATA ENTRY SHEET'!P62/3600)))/5)</f>
        <v/>
      </c>
      <c r="AL52" s="1" t="str">
        <f>IF('DATA ENTRY SHEET'!Q62="","",(SUM(('DATA ENTRY SHEET'!Q62)+('DATA ENTRY SHEET'!R62/60)+('DATA ENTRY SHEET'!S62/3600)))/6)</f>
        <v/>
      </c>
      <c r="AM52" s="1" t="str">
        <f>IF('DATA ENTRY SHEET'!E62="","",('DATA ENTRY SHEET'!E62)+('DATA ENTRY SHEET'!F62/60)+('DATA ENTRY SHEET'!G62/3600))</f>
        <v/>
      </c>
      <c r="AN52" s="1" t="str">
        <f>IF('DATA ENTRY SHEET'!H62="","",('DATA ENTRY SHEET'!H62)+('DATA ENTRY SHEET'!I62/60)+('DATA ENTRY SHEET'!J62/3600))</f>
        <v/>
      </c>
      <c r="AO52" s="1" t="str">
        <f>IF('DATA ENTRY SHEET'!K62="","",('DATA ENTRY SHEET'!K62)+('DATA ENTRY SHEET'!L62/60)+('DATA ENTRY SHEET'!M62/3600))</f>
        <v/>
      </c>
      <c r="AP52" s="1" t="str">
        <f>IF('DATA ENTRY SHEET'!N62="","",('DATA ENTRY SHEET'!N62)+('DATA ENTRY SHEET'!O62/60)+('DATA ENTRY SHEET'!P62/3600))</f>
        <v/>
      </c>
      <c r="AQ52" s="1" t="str">
        <f>IF('DATA ENTRY SHEET'!Q62="","",('DATA ENTRY SHEET'!Q62)+('DATA ENTRY SHEET'!R62/60)+('DATA ENTRY SHEET'!S62/3600))</f>
        <v/>
      </c>
    </row>
  </sheetData>
  <sheetProtection password="C662" sheet="1" objects="1" scenarios="1" selectLockedCells="1" selectUnlockedCells="1"/>
  <mergeCells count="7">
    <mergeCell ref="AM1:AQ1"/>
    <mergeCell ref="AH1:AL1"/>
    <mergeCell ref="AB1:AF1"/>
    <mergeCell ref="C1:G1"/>
    <mergeCell ref="J1:N1"/>
    <mergeCell ref="O1:S1"/>
    <mergeCell ref="W1:AA1"/>
  </mergeCells>
  <phoneticPr fontId="1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DATA ENTRY SHEET</vt:lpstr>
      <vt:lpstr>PROTECTED CALCULATION SHEET</vt:lpstr>
      <vt:lpstr>ANGLE DETERMINATION</vt:lpstr>
      <vt:lpstr>'DATA ENTRY SHEET'!Print_Area</vt:lpstr>
    </vt:vector>
  </TitlesOfParts>
  <Company>Hensel Phelps Construction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 Arico</dc:creator>
  <cp:lastModifiedBy>Jason Schroeder</cp:lastModifiedBy>
  <cp:lastPrinted>2006-06-13T15:02:27Z</cp:lastPrinted>
  <dcterms:created xsi:type="dcterms:W3CDTF">2004-12-11T19:03:08Z</dcterms:created>
  <dcterms:modified xsi:type="dcterms:W3CDTF">2020-12-17T16:51:46Z</dcterms:modified>
</cp:coreProperties>
</file>